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drawings/drawing7.xml" ContentType="application/vnd.openxmlformats-officedocument.drawing+xml"/>
  <Override PartName="/xl/tables/table6.xml" ContentType="application/vnd.openxmlformats-officedocument.spreadsheetml.table+xml"/>
  <Override PartName="/xl/drawings/drawing8.xml" ContentType="application/vnd.openxmlformats-officedocument.drawing+xml"/>
  <Override PartName="/xl/tables/table7.xml" ContentType="application/vnd.openxmlformats-officedocument.spreadsheetml.table+xml"/>
  <Override PartName="/xl/drawings/drawing9.xml" ContentType="application/vnd.openxmlformats-officedocument.drawing+xml"/>
  <Override PartName="/xl/tables/table8.xml" ContentType="application/vnd.openxmlformats-officedocument.spreadsheetml.table+xml"/>
  <Override PartName="/xl/drawings/drawing10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bcwua.sharepoint.com/sites/plneng/UtilDev/TemplateLibrary/Fiscal Information/"/>
    </mc:Choice>
  </mc:AlternateContent>
  <xr:revisionPtr revIDLastSave="11" documentId="11_9497747B696F9522825F13F46613B43F559FB5E4" xr6:coauthVersionLast="47" xr6:coauthVersionMax="47" xr10:uidLastSave="{FEAEF7E7-3315-41C0-9816-92939B8637EA}"/>
  <bookViews>
    <workbookView xWindow="4620" yWindow="2715" windowWidth="22440" windowHeight="12750" firstSheet="3" activeTab="4" xr2:uid="{00000000-000D-0000-FFFF-FFFF00000000}"/>
  </bookViews>
  <sheets>
    <sheet name="Summary" sheetId="6" r:id="rId1"/>
    <sheet name="Water Lines" sheetId="1" r:id="rId2"/>
    <sheet name="Water Consolidated" sheetId="4" r:id="rId3"/>
    <sheet name="Seperate Assets - Water" sheetId="3" r:id="rId4"/>
    <sheet name="Sanitary Sewer Lines" sheetId="2" r:id="rId5"/>
    <sheet name="Sanitary Sewer Consolidated" sheetId="5" r:id="rId6"/>
    <sheet name="Sperate Assets - Sanitary Sewer" sheetId="9" r:id="rId7"/>
    <sheet name="NP Water Lines" sheetId="10" r:id="rId8"/>
    <sheet name="NP Water Consolidated" sheetId="11" r:id="rId9"/>
    <sheet name="Seperate Assets - NP Water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1" l="1"/>
  <c r="F4" i="4"/>
  <c r="G4" i="12"/>
  <c r="H4" i="12" s="1"/>
  <c r="G4" i="3"/>
  <c r="H4" i="3" s="1"/>
  <c r="J37" i="12"/>
  <c r="J36" i="12"/>
  <c r="J37" i="3"/>
  <c r="J36" i="3"/>
  <c r="G37" i="4"/>
  <c r="G36" i="4"/>
  <c r="G37" i="11"/>
  <c r="G36" i="11"/>
  <c r="K27" i="10"/>
  <c r="K26" i="10"/>
  <c r="K27" i="1"/>
  <c r="K26" i="1"/>
  <c r="H22" i="6"/>
  <c r="E20" i="6"/>
  <c r="E21" i="6"/>
  <c r="E22" i="6"/>
  <c r="G6" i="12" l="1"/>
  <c r="H6" i="12" s="1"/>
  <c r="H25" i="12"/>
  <c r="G5" i="12"/>
  <c r="H5" i="12" s="1"/>
  <c r="G7" i="12"/>
  <c r="H7" i="12" s="1"/>
  <c r="G8" i="12"/>
  <c r="H8" i="12" s="1"/>
  <c r="G9" i="12"/>
  <c r="H9" i="12" s="1"/>
  <c r="G10" i="12"/>
  <c r="H10" i="12" s="1"/>
  <c r="G11" i="12"/>
  <c r="H11" i="12" s="1"/>
  <c r="G12" i="12"/>
  <c r="H12" i="12" s="1"/>
  <c r="G13" i="12"/>
  <c r="H13" i="12" s="1"/>
  <c r="G14" i="12"/>
  <c r="H14" i="12" s="1"/>
  <c r="G15" i="12"/>
  <c r="H15" i="12" s="1"/>
  <c r="G16" i="12"/>
  <c r="H16" i="12" s="1"/>
  <c r="G17" i="12"/>
  <c r="H17" i="12" s="1"/>
  <c r="G18" i="12"/>
  <c r="H18" i="12" s="1"/>
  <c r="G19" i="12"/>
  <c r="H19" i="12" s="1"/>
  <c r="G20" i="12"/>
  <c r="H20" i="12" s="1"/>
  <c r="G21" i="12"/>
  <c r="H21" i="12" s="1"/>
  <c r="G22" i="12"/>
  <c r="H22" i="12" s="1"/>
  <c r="G23" i="12"/>
  <c r="H23" i="12" s="1"/>
  <c r="G24" i="12"/>
  <c r="H24" i="12" s="1"/>
  <c r="G25" i="12"/>
  <c r="G26" i="12"/>
  <c r="H26" i="12" s="1"/>
  <c r="G27" i="12"/>
  <c r="H27" i="12" s="1"/>
  <c r="G28" i="12"/>
  <c r="H28" i="12" s="1"/>
  <c r="G29" i="12"/>
  <c r="H29" i="12" s="1"/>
  <c r="G30" i="12"/>
  <c r="H30" i="12" s="1"/>
  <c r="G31" i="12"/>
  <c r="H31" i="12" s="1"/>
  <c r="G32" i="12"/>
  <c r="H32" i="12" s="1"/>
  <c r="H15" i="3"/>
  <c r="H16" i="3"/>
  <c r="H17" i="3"/>
  <c r="H18" i="3"/>
  <c r="G5" i="3"/>
  <c r="H5" i="3" s="1"/>
  <c r="G6" i="3"/>
  <c r="H6" i="3" s="1"/>
  <c r="G7" i="3"/>
  <c r="H7" i="3" s="1"/>
  <c r="G8" i="3"/>
  <c r="H8" i="3" s="1"/>
  <c r="G9" i="3"/>
  <c r="H9" i="3" s="1"/>
  <c r="G10" i="3"/>
  <c r="H10" i="3" s="1"/>
  <c r="G11" i="3"/>
  <c r="H11" i="3" s="1"/>
  <c r="G12" i="3"/>
  <c r="H12" i="3" s="1"/>
  <c r="G13" i="3"/>
  <c r="H13" i="3" s="1"/>
  <c r="G14" i="3"/>
  <c r="H14" i="3" s="1"/>
  <c r="G15" i="3"/>
  <c r="G16" i="3"/>
  <c r="G17" i="3"/>
  <c r="G18" i="3"/>
  <c r="G19" i="3"/>
  <c r="H19" i="3" s="1"/>
  <c r="G20" i="3"/>
  <c r="H20" i="3" s="1"/>
  <c r="G21" i="3"/>
  <c r="H21" i="3" s="1"/>
  <c r="G22" i="3"/>
  <c r="H22" i="3" s="1"/>
  <c r="G23" i="3"/>
  <c r="H23" i="3" s="1"/>
  <c r="G24" i="3"/>
  <c r="H24" i="3" s="1"/>
  <c r="G25" i="3"/>
  <c r="H25" i="3" s="1"/>
  <c r="G26" i="3"/>
  <c r="H26" i="3" s="1"/>
  <c r="G27" i="3"/>
  <c r="H27" i="3" s="1"/>
  <c r="G28" i="3"/>
  <c r="H28" i="3" s="1"/>
  <c r="G29" i="3"/>
  <c r="H29" i="3" s="1"/>
  <c r="G30" i="3"/>
  <c r="H30" i="3" s="1"/>
  <c r="G31" i="3"/>
  <c r="H31" i="3" s="1"/>
  <c r="G32" i="3"/>
  <c r="H32" i="3" s="1"/>
  <c r="H34" i="12" l="1"/>
  <c r="H34" i="3"/>
  <c r="F4" i="5"/>
  <c r="K4" i="1"/>
  <c r="M4" i="10" l="1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I8" i="4"/>
  <c r="M4" i="12"/>
  <c r="M5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I4" i="11"/>
  <c r="I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J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4" i="1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5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I4" i="4"/>
  <c r="I5" i="4"/>
  <c r="I6" i="4"/>
  <c r="I7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E10" i="6"/>
  <c r="E8" i="6"/>
  <c r="H21" i="6"/>
  <c r="H23" i="6"/>
  <c r="H24" i="6"/>
  <c r="H25" i="6"/>
  <c r="H26" i="6"/>
  <c r="H27" i="6"/>
  <c r="H20" i="6"/>
  <c r="E23" i="6"/>
  <c r="E24" i="6"/>
  <c r="E25" i="6"/>
  <c r="E26" i="6"/>
  <c r="E27" i="6"/>
  <c r="E6" i="6"/>
  <c r="C29" i="6"/>
  <c r="H37" i="9"/>
  <c r="H36" i="9"/>
  <c r="G37" i="5"/>
  <c r="G36" i="5"/>
  <c r="K27" i="2"/>
  <c r="K26" i="2"/>
  <c r="D29" i="6"/>
  <c r="F29" i="6"/>
  <c r="G29" i="6"/>
  <c r="E24" i="10"/>
  <c r="G4" i="10" s="1"/>
  <c r="L22" i="10"/>
  <c r="K22" i="10"/>
  <c r="G22" i="10"/>
  <c r="L21" i="10"/>
  <c r="K21" i="10"/>
  <c r="G21" i="10"/>
  <c r="L20" i="10"/>
  <c r="K20" i="10"/>
  <c r="G20" i="10"/>
  <c r="L19" i="10"/>
  <c r="K19" i="10"/>
  <c r="G19" i="10"/>
  <c r="L18" i="10"/>
  <c r="K18" i="10"/>
  <c r="G18" i="10"/>
  <c r="L17" i="10"/>
  <c r="K17" i="10"/>
  <c r="G17" i="10"/>
  <c r="L16" i="10"/>
  <c r="K16" i="10"/>
  <c r="G16" i="10"/>
  <c r="L15" i="10"/>
  <c r="K15" i="10"/>
  <c r="G15" i="10"/>
  <c r="L14" i="10"/>
  <c r="K14" i="10"/>
  <c r="G14" i="10"/>
  <c r="L13" i="10"/>
  <c r="K13" i="10"/>
  <c r="G13" i="10"/>
  <c r="L12" i="10"/>
  <c r="K12" i="10"/>
  <c r="G12" i="10"/>
  <c r="L11" i="10"/>
  <c r="K11" i="10"/>
  <c r="G11" i="10"/>
  <c r="L10" i="10"/>
  <c r="K10" i="10"/>
  <c r="G10" i="10"/>
  <c r="L9" i="10"/>
  <c r="K9" i="10"/>
  <c r="G9" i="10"/>
  <c r="L8" i="10"/>
  <c r="K8" i="10"/>
  <c r="G8" i="10"/>
  <c r="L7" i="10"/>
  <c r="K7" i="10"/>
  <c r="G7" i="10"/>
  <c r="L6" i="10"/>
  <c r="K6" i="10"/>
  <c r="G6" i="10"/>
  <c r="L5" i="10"/>
  <c r="K5" i="10"/>
  <c r="G5" i="10"/>
  <c r="L4" i="10"/>
  <c r="K4" i="10"/>
  <c r="E24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L15" i="2"/>
  <c r="K15" i="2"/>
  <c r="L14" i="2"/>
  <c r="K14" i="2"/>
  <c r="L13" i="2"/>
  <c r="K13" i="2"/>
  <c r="L12" i="2"/>
  <c r="K12" i="2"/>
  <c r="L11" i="2"/>
  <c r="K11" i="2"/>
  <c r="L10" i="2"/>
  <c r="K10" i="2"/>
  <c r="L9" i="2"/>
  <c r="K9" i="2"/>
  <c r="L8" i="2"/>
  <c r="K8" i="2"/>
  <c r="L7" i="2"/>
  <c r="K7" i="2"/>
  <c r="L6" i="2"/>
  <c r="K6" i="2"/>
  <c r="L5" i="2"/>
  <c r="K5" i="2"/>
  <c r="L4" i="2"/>
  <c r="K4" i="2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E24" i="1"/>
  <c r="G5" i="2" l="1"/>
  <c r="G12" i="2"/>
  <c r="G18" i="2"/>
  <c r="G22" i="2"/>
  <c r="G6" i="2"/>
  <c r="G11" i="2"/>
  <c r="G14" i="2"/>
  <c r="G17" i="2"/>
  <c r="G20" i="2"/>
  <c r="G7" i="2"/>
  <c r="G4" i="2"/>
  <c r="G8" i="2"/>
  <c r="G10" i="2"/>
  <c r="G13" i="2"/>
  <c r="G15" i="2"/>
  <c r="G19" i="2"/>
  <c r="G21" i="2"/>
  <c r="G9" i="2"/>
  <c r="G16" i="2"/>
  <c r="H29" i="6"/>
  <c r="F34" i="11"/>
  <c r="H4" i="10" s="1"/>
  <c r="I4" i="10" s="1"/>
  <c r="J4" i="10" s="1"/>
  <c r="G6" i="1"/>
  <c r="G4" i="1"/>
  <c r="F34" i="4"/>
  <c r="H4" i="1" s="1"/>
  <c r="F34" i="9"/>
  <c r="F34" i="5"/>
  <c r="G5" i="1"/>
  <c r="G20" i="1"/>
  <c r="G15" i="1"/>
  <c r="G14" i="1"/>
  <c r="G21" i="1"/>
  <c r="G19" i="1"/>
  <c r="G13" i="1"/>
  <c r="G12" i="1"/>
  <c r="G11" i="1"/>
  <c r="G22" i="1"/>
  <c r="G18" i="1"/>
  <c r="G10" i="1"/>
  <c r="G9" i="1"/>
  <c r="G17" i="1"/>
  <c r="G16" i="1"/>
  <c r="G8" i="1"/>
  <c r="G7" i="1"/>
  <c r="E29" i="6"/>
  <c r="H20" i="10" l="1"/>
  <c r="I20" i="10" s="1"/>
  <c r="J20" i="10" s="1"/>
  <c r="H12" i="10"/>
  <c r="I12" i="10" s="1"/>
  <c r="J12" i="10" s="1"/>
  <c r="H6" i="10"/>
  <c r="I6" i="10" s="1"/>
  <c r="J6" i="10" s="1"/>
  <c r="H15" i="10"/>
  <c r="I15" i="10" s="1"/>
  <c r="J15" i="10" s="1"/>
  <c r="H6" i="1"/>
  <c r="H5" i="10"/>
  <c r="I5" i="10" s="1"/>
  <c r="J5" i="10" s="1"/>
  <c r="H11" i="10"/>
  <c r="I11" i="10" s="1"/>
  <c r="J11" i="10" s="1"/>
  <c r="H10" i="10"/>
  <c r="I10" i="10" s="1"/>
  <c r="J10" i="10" s="1"/>
  <c r="H14" i="10"/>
  <c r="I14" i="10" s="1"/>
  <c r="J14" i="10" s="1"/>
  <c r="H16" i="10"/>
  <c r="I16" i="10" s="1"/>
  <c r="J16" i="10" s="1"/>
  <c r="H13" i="10"/>
  <c r="I13" i="10" s="1"/>
  <c r="J13" i="10" s="1"/>
  <c r="H22" i="10"/>
  <c r="I22" i="10" s="1"/>
  <c r="J22" i="10" s="1"/>
  <c r="H19" i="10"/>
  <c r="I19" i="10" s="1"/>
  <c r="J19" i="10" s="1"/>
  <c r="H9" i="10"/>
  <c r="I9" i="10" s="1"/>
  <c r="J9" i="10" s="1"/>
  <c r="H4" i="2"/>
  <c r="I4" i="2" s="1"/>
  <c r="J4" i="2" s="1"/>
  <c r="H18" i="10"/>
  <c r="I18" i="10" s="1"/>
  <c r="J18" i="10" s="1"/>
  <c r="H8" i="10"/>
  <c r="I8" i="10" s="1"/>
  <c r="J8" i="10" s="1"/>
  <c r="H7" i="10"/>
  <c r="I7" i="10" s="1"/>
  <c r="J7" i="10" s="1"/>
  <c r="J24" i="10" s="1"/>
  <c r="C14" i="6" s="1"/>
  <c r="H21" i="10"/>
  <c r="I21" i="10" s="1"/>
  <c r="J21" i="10" s="1"/>
  <c r="H17" i="10"/>
  <c r="I17" i="10" s="1"/>
  <c r="J17" i="10" s="1"/>
  <c r="H5" i="2"/>
  <c r="I5" i="2" s="1"/>
  <c r="J5" i="2" s="1"/>
  <c r="H6" i="2"/>
  <c r="I6" i="2" s="1"/>
  <c r="J6" i="2" s="1"/>
  <c r="H7" i="2"/>
  <c r="I7" i="2" s="1"/>
  <c r="J7" i="2" s="1"/>
  <c r="H7" i="1"/>
  <c r="I7" i="1" s="1"/>
  <c r="J7" i="1" s="1"/>
  <c r="H8" i="1"/>
  <c r="I8" i="1" s="1"/>
  <c r="J8" i="1" s="1"/>
  <c r="H15" i="2"/>
  <c r="I15" i="2" s="1"/>
  <c r="J15" i="2" s="1"/>
  <c r="H16" i="2"/>
  <c r="I16" i="2" s="1"/>
  <c r="J16" i="2" s="1"/>
  <c r="H17" i="2"/>
  <c r="I17" i="2" s="1"/>
  <c r="J17" i="2" s="1"/>
  <c r="H18" i="2"/>
  <c r="I18" i="2" s="1"/>
  <c r="J18" i="2" s="1"/>
  <c r="H19" i="2"/>
  <c r="H20" i="2"/>
  <c r="I20" i="2" s="1"/>
  <c r="J20" i="2" s="1"/>
  <c r="H21" i="2"/>
  <c r="I21" i="2" s="1"/>
  <c r="J21" i="2" s="1"/>
  <c r="H22" i="2"/>
  <c r="I22" i="2" s="1"/>
  <c r="J22" i="2" s="1"/>
  <c r="H14" i="2"/>
  <c r="I14" i="2" s="1"/>
  <c r="J14" i="2" s="1"/>
  <c r="H8" i="2"/>
  <c r="I8" i="2" s="1"/>
  <c r="J8" i="2" s="1"/>
  <c r="H9" i="2"/>
  <c r="I9" i="2" s="1"/>
  <c r="J9" i="2" s="1"/>
  <c r="H10" i="2"/>
  <c r="I10" i="2" s="1"/>
  <c r="J10" i="2" s="1"/>
  <c r="H11" i="2"/>
  <c r="I11" i="2" s="1"/>
  <c r="J11" i="2" s="1"/>
  <c r="H12" i="2"/>
  <c r="I12" i="2" s="1"/>
  <c r="J12" i="2" s="1"/>
  <c r="H13" i="2"/>
  <c r="I13" i="2" s="1"/>
  <c r="J13" i="2" s="1"/>
  <c r="H12" i="1"/>
  <c r="I12" i="1" s="1"/>
  <c r="J12" i="1" s="1"/>
  <c r="H22" i="1"/>
  <c r="I22" i="1" s="1"/>
  <c r="J22" i="1" s="1"/>
  <c r="H10" i="1"/>
  <c r="I10" i="1" s="1"/>
  <c r="J10" i="1" s="1"/>
  <c r="H21" i="1"/>
  <c r="I21" i="1" s="1"/>
  <c r="J21" i="1" s="1"/>
  <c r="H14" i="1"/>
  <c r="I14" i="1" s="1"/>
  <c r="J14" i="1" s="1"/>
  <c r="H9" i="1"/>
  <c r="I9" i="1" s="1"/>
  <c r="J9" i="1" s="1"/>
  <c r="H15" i="1"/>
  <c r="I15" i="1" s="1"/>
  <c r="J15" i="1" s="1"/>
  <c r="H20" i="1"/>
  <c r="I20" i="1" s="1"/>
  <c r="J20" i="1" s="1"/>
  <c r="H16" i="1"/>
  <c r="I16" i="1" s="1"/>
  <c r="J16" i="1" s="1"/>
  <c r="H11" i="1"/>
  <c r="I11" i="1" s="1"/>
  <c r="J11" i="1" s="1"/>
  <c r="I4" i="1"/>
  <c r="J4" i="1" s="1"/>
  <c r="H17" i="1"/>
  <c r="I17" i="1" s="1"/>
  <c r="J17" i="1" s="1"/>
  <c r="H19" i="1"/>
  <c r="I19" i="1" s="1"/>
  <c r="J19" i="1" s="1"/>
  <c r="H5" i="1"/>
  <c r="I5" i="1" s="1"/>
  <c r="J5" i="1" s="1"/>
  <c r="H18" i="1"/>
  <c r="I18" i="1" s="1"/>
  <c r="J18" i="1" s="1"/>
  <c r="H13" i="1"/>
  <c r="I13" i="1" s="1"/>
  <c r="J13" i="1" s="1"/>
  <c r="I6" i="1"/>
  <c r="J6" i="1" s="1"/>
  <c r="I19" i="2" l="1"/>
  <c r="J19" i="2" s="1"/>
  <c r="J24" i="2" s="1"/>
  <c r="C13" i="6" s="1"/>
  <c r="J24" i="1"/>
  <c r="C12" i="6" s="1"/>
  <c r="C15" i="6" l="1"/>
</calcChain>
</file>

<file path=xl/sharedStrings.xml><?xml version="1.0" encoding="utf-8"?>
<sst xmlns="http://schemas.openxmlformats.org/spreadsheetml/2006/main" count="190" uniqueCount="60">
  <si>
    <t>Size</t>
  </si>
  <si>
    <t>Type</t>
  </si>
  <si>
    <t>Material</t>
  </si>
  <si>
    <t>Manufacturer</t>
  </si>
  <si>
    <t>ABCWUA Acceptance Date</t>
  </si>
  <si>
    <t>Vendor</t>
  </si>
  <si>
    <t>Install Date</t>
  </si>
  <si>
    <t>Length</t>
  </si>
  <si>
    <t>Cost/LF</t>
  </si>
  <si>
    <t>Percentage of Total Length</t>
  </si>
  <si>
    <t>Warranty Exp Date</t>
  </si>
  <si>
    <t>Est End of Life</t>
  </si>
  <si>
    <t>Total</t>
  </si>
  <si>
    <t>Consolidated Cost/LF</t>
  </si>
  <si>
    <t>Total Cost/LF</t>
  </si>
  <si>
    <t>Item Description</t>
  </si>
  <si>
    <t>Unit</t>
  </si>
  <si>
    <t>Quantity</t>
  </si>
  <si>
    <t>Cost/Unit</t>
  </si>
  <si>
    <t>Calculated Fields</t>
  </si>
  <si>
    <t>Sanitary Sewer Infrastructure Cost Breakdown</t>
  </si>
  <si>
    <t>Water Infrastructure Cost Breakdown</t>
  </si>
  <si>
    <t>Water Line</t>
  </si>
  <si>
    <t>Sanitary Sewer Line</t>
  </si>
  <si>
    <t>Item</t>
  </si>
  <si>
    <t>Project Name:</t>
  </si>
  <si>
    <t>Project Number:</t>
  </si>
  <si>
    <t>ABCWUA Acceptance Date:</t>
  </si>
  <si>
    <t>Total Cost - Water:</t>
  </si>
  <si>
    <t>Total Cost - Sanitary Sewer:</t>
  </si>
  <si>
    <t>Total Cost - NP Water:</t>
  </si>
  <si>
    <t>Non-Potable Water Line</t>
  </si>
  <si>
    <t>Other</t>
  </si>
  <si>
    <t>Invoice Quanity</t>
  </si>
  <si>
    <t>GIS Quantity</t>
  </si>
  <si>
    <t>Quantity Difference</t>
  </si>
  <si>
    <t>Invoice Cost</t>
  </si>
  <si>
    <t>Cost Difference</t>
  </si>
  <si>
    <t>Data Validation Check/Summary: To be utlized once assets have been completed.</t>
  </si>
  <si>
    <t>Water Consolidated Items</t>
  </si>
  <si>
    <t>Each Items - Water</t>
  </si>
  <si>
    <t>Sanitary Sewer Conslidated Items</t>
  </si>
  <si>
    <t>Each Item - Sanitary Sewer</t>
  </si>
  <si>
    <t>Non-Potable Water Consolidated Items</t>
  </si>
  <si>
    <t>Each Item - Non-Potable Water</t>
  </si>
  <si>
    <t>Comments:</t>
  </si>
  <si>
    <t>GIS Cost</t>
  </si>
  <si>
    <t>Total Cost</t>
  </si>
  <si>
    <t>City WO</t>
  </si>
  <si>
    <t>WUA WO</t>
  </si>
  <si>
    <t>Final Cost/LF</t>
  </si>
  <si>
    <t>Mini WO</t>
  </si>
  <si>
    <t>Cost -Valve Box (if applicable)</t>
  </si>
  <si>
    <t>Total Project cost</t>
  </si>
  <si>
    <t>Data Field</t>
  </si>
  <si>
    <t>Est. End of Life</t>
  </si>
  <si>
    <t>Est. End of Linfe</t>
  </si>
  <si>
    <t>Note: As-bilts are the system of record for what was installed.</t>
  </si>
  <si>
    <t>Total Cost/Unit</t>
  </si>
  <si>
    <t xml:space="preserve">Please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</si>
</sst>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2A7E7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44" fontId="0" fillId="0" borderId="0" xfId="1" applyFont="1" applyBorder="1"/>
    <xf numFmtId="0" fontId="2" fillId="0" borderId="0" xfId="0" applyFont="1"/>
    <xf numFmtId="9" fontId="0" fillId="2" borderId="0" xfId="2" applyFont="1" applyFill="1" applyBorder="1"/>
    <xf numFmtId="44" fontId="0" fillId="2" borderId="0" xfId="1" applyFont="1" applyFill="1" applyBorder="1"/>
    <xf numFmtId="14" fontId="0" fillId="2" borderId="0" xfId="0" applyNumberFormat="1" applyFill="1" applyBorder="1"/>
    <xf numFmtId="9" fontId="0" fillId="2" borderId="1" xfId="2" applyNumberFormat="1" applyFont="1" applyFill="1" applyBorder="1"/>
    <xf numFmtId="44" fontId="0" fillId="0" borderId="0" xfId="0" applyNumberFormat="1"/>
    <xf numFmtId="44" fontId="0" fillId="0" borderId="0" xfId="1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3" borderId="0" xfId="0" applyFill="1" applyBorder="1"/>
    <xf numFmtId="0" fontId="0" fillId="3" borderId="5" xfId="0" applyFill="1" applyBorder="1"/>
    <xf numFmtId="9" fontId="0" fillId="4" borderId="0" xfId="2" applyFont="1" applyFill="1" applyBorder="1"/>
    <xf numFmtId="44" fontId="0" fillId="4" borderId="0" xfId="1" applyFont="1" applyFill="1" applyBorder="1"/>
    <xf numFmtId="14" fontId="0" fillId="4" borderId="0" xfId="0" applyNumberFormat="1" applyFill="1" applyBorder="1"/>
    <xf numFmtId="9" fontId="0" fillId="4" borderId="1" xfId="2" applyNumberFormat="1" applyFont="1" applyFill="1" applyBorder="1"/>
    <xf numFmtId="9" fontId="0" fillId="5" borderId="0" xfId="2" applyFont="1" applyFill="1" applyBorder="1"/>
    <xf numFmtId="44" fontId="0" fillId="5" borderId="0" xfId="1" applyFont="1" applyFill="1" applyBorder="1"/>
    <xf numFmtId="14" fontId="0" fillId="5" borderId="0" xfId="0" applyNumberFormat="1" applyFill="1" applyBorder="1"/>
    <xf numFmtId="9" fontId="0" fillId="5" borderId="1" xfId="2" applyNumberFormat="1" applyFont="1" applyFill="1" applyBorder="1"/>
    <xf numFmtId="44" fontId="2" fillId="0" borderId="0" xfId="0" applyNumberFormat="1" applyFont="1"/>
    <xf numFmtId="44" fontId="2" fillId="0" borderId="0" xfId="1" applyFont="1"/>
    <xf numFmtId="0" fontId="0" fillId="0" borderId="0" xfId="0" applyAlignment="1">
      <alignment horizontal="left" vertical="center"/>
    </xf>
    <xf numFmtId="0" fontId="3" fillId="3" borderId="5" xfId="0" applyFont="1" applyFill="1" applyBorder="1" applyAlignment="1">
      <alignment wrapText="1"/>
    </xf>
    <xf numFmtId="0" fontId="0" fillId="3" borderId="6" xfId="0" applyFill="1" applyBorder="1"/>
    <xf numFmtId="0" fontId="2" fillId="3" borderId="0" xfId="0" applyFont="1" applyFill="1" applyBorder="1"/>
    <xf numFmtId="0" fontId="0" fillId="3" borderId="0" xfId="0" applyFont="1" applyFill="1" applyBorder="1"/>
    <xf numFmtId="0" fontId="0" fillId="3" borderId="7" xfId="0" applyFill="1" applyBorder="1"/>
    <xf numFmtId="0" fontId="0" fillId="3" borderId="0" xfId="0" applyFill="1"/>
    <xf numFmtId="0" fontId="0" fillId="3" borderId="7" xfId="0" applyFill="1" applyBorder="1" applyAlignment="1">
      <alignment horizontal="center" vertical="center"/>
    </xf>
    <xf numFmtId="44" fontId="0" fillId="2" borderId="1" xfId="1" applyFont="1" applyFill="1" applyBorder="1"/>
    <xf numFmtId="14" fontId="0" fillId="2" borderId="1" xfId="1" applyNumberFormat="1" applyFont="1" applyFill="1" applyBorder="1"/>
    <xf numFmtId="0" fontId="0" fillId="3" borderId="0" xfId="0" applyNumberFormat="1" applyFill="1" applyBorder="1" applyAlignment="1">
      <alignment horizontal="center" vertical="center"/>
    </xf>
    <xf numFmtId="44" fontId="0" fillId="3" borderId="0" xfId="1" applyFont="1" applyFill="1" applyBorder="1" applyAlignment="1">
      <alignment horizontal="center" vertical="center"/>
    </xf>
    <xf numFmtId="0" fontId="0" fillId="3" borderId="5" xfId="0" applyNumberFormat="1" applyFill="1" applyBorder="1" applyAlignment="1">
      <alignment horizontal="center" vertical="center"/>
    </xf>
    <xf numFmtId="44" fontId="0" fillId="3" borderId="5" xfId="1" applyFont="1" applyFill="1" applyBorder="1" applyAlignment="1">
      <alignment horizontal="center" vertical="center"/>
    </xf>
    <xf numFmtId="44" fontId="0" fillId="0" borderId="0" xfId="1" applyFont="1" applyBorder="1" applyAlignment="1">
      <alignment wrapText="1"/>
    </xf>
    <xf numFmtId="14" fontId="0" fillId="4" borderId="0" xfId="1" applyNumberFormat="1" applyFont="1" applyFill="1" applyBorder="1"/>
    <xf numFmtId="0" fontId="0" fillId="3" borderId="0" xfId="0" applyFill="1" applyBorder="1" applyAlignment="1">
      <alignment horizontal="left"/>
    </xf>
    <xf numFmtId="44" fontId="0" fillId="5" borderId="8" xfId="1" applyFont="1" applyFill="1" applyBorder="1"/>
    <xf numFmtId="44" fontId="0" fillId="5" borderId="1" xfId="1" applyFont="1" applyFill="1" applyBorder="1"/>
    <xf numFmtId="14" fontId="0" fillId="5" borderId="1" xfId="1" applyNumberFormat="1" applyFont="1" applyFill="1" applyBorder="1"/>
    <xf numFmtId="0" fontId="2" fillId="3" borderId="5" xfId="0" applyFont="1" applyFill="1" applyBorder="1"/>
    <xf numFmtId="0" fontId="0" fillId="6" borderId="0" xfId="0" applyFill="1" applyBorder="1"/>
    <xf numFmtId="44" fontId="0" fillId="6" borderId="0" xfId="1" applyFont="1" applyFill="1" applyBorder="1"/>
    <xf numFmtId="9" fontId="0" fillId="2" borderId="9" xfId="2" applyNumberFormat="1" applyFont="1" applyFill="1" applyBorder="1"/>
    <xf numFmtId="0" fontId="0" fillId="6" borderId="7" xfId="0" applyFill="1" applyBorder="1"/>
    <xf numFmtId="44" fontId="0" fillId="6" borderId="7" xfId="1" applyFont="1" applyFill="1" applyBorder="1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wrapText="1"/>
    </xf>
    <xf numFmtId="44" fontId="4" fillId="0" borderId="0" xfId="1" applyFont="1" applyBorder="1"/>
    <xf numFmtId="44" fontId="4" fillId="0" borderId="0" xfId="1" applyFont="1" applyBorder="1" applyAlignment="1">
      <alignment wrapText="1"/>
    </xf>
    <xf numFmtId="0" fontId="4" fillId="6" borderId="7" xfId="0" applyFont="1" applyFill="1" applyBorder="1"/>
    <xf numFmtId="44" fontId="4" fillId="5" borderId="1" xfId="1" applyFont="1" applyFill="1" applyBorder="1"/>
    <xf numFmtId="44" fontId="4" fillId="5" borderId="0" xfId="1" applyFont="1" applyFill="1" applyBorder="1"/>
    <xf numFmtId="44" fontId="4" fillId="6" borderId="0" xfId="1" applyFont="1" applyFill="1" applyBorder="1"/>
    <xf numFmtId="14" fontId="4" fillId="5" borderId="1" xfId="2" applyNumberFormat="1" applyFont="1" applyFill="1" applyBorder="1"/>
    <xf numFmtId="44" fontId="4" fillId="0" borderId="0" xfId="1" applyFont="1"/>
    <xf numFmtId="0" fontId="4" fillId="0" borderId="0" xfId="0" applyFont="1" applyAlignment="1">
      <alignment horizontal="left" vertical="center"/>
    </xf>
    <xf numFmtId="9" fontId="4" fillId="5" borderId="1" xfId="2" applyNumberFormat="1" applyFont="1" applyFill="1" applyBorder="1"/>
    <xf numFmtId="44" fontId="0" fillId="3" borderId="0" xfId="0" applyNumberFormat="1" applyFill="1" applyBorder="1" applyAlignment="1">
      <alignment horizontal="right"/>
    </xf>
    <xf numFmtId="44" fontId="0" fillId="3" borderId="5" xfId="1" applyFont="1" applyFill="1" applyBorder="1" applyAlignment="1">
      <alignment horizontal="right"/>
    </xf>
    <xf numFmtId="14" fontId="0" fillId="3" borderId="0" xfId="0" applyNumberFormat="1" applyFill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121">
    <dxf>
      <numFmt numFmtId="19" formatCode="m/d/yyyy"/>
      <fill>
        <patternFill patternType="solid">
          <fgColor indexed="64"/>
          <bgColor rgb="FFC2A7E7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numFmt numFmtId="19" formatCode="m/d/yyyy"/>
      <fill>
        <patternFill patternType="solid">
          <fgColor indexed="64"/>
          <bgColor rgb="FFC2A7E7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39997558519241921"/>
        </patternFill>
      </fill>
    </dxf>
    <dxf>
      <numFmt numFmtId="34" formatCode="_(&quot;$&quot;* #,##0.00_);_(&quot;$&quot;* \(#,##0.00\);_(&quot;$&quot;* &quot;-&quot;??_);_(@_)"/>
      <fill>
        <patternFill patternType="solid">
          <fgColor indexed="64"/>
          <bgColor rgb="FFC2A7E7"/>
        </patternFill>
      </fill>
    </dxf>
    <dxf>
      <fill>
        <patternFill patternType="solid">
          <fgColor indexed="64"/>
          <bgColor rgb="FFC2A7E7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numFmt numFmtId="19" formatCode="m/d/yyyy"/>
      <fill>
        <patternFill patternType="solid">
          <fgColor indexed="64"/>
          <bgColor rgb="FFC2A7E7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numFmt numFmtId="19" formatCode="m/d/yyyy"/>
      <fill>
        <patternFill patternType="solid">
          <fgColor indexed="64"/>
          <bgColor rgb="FFC2A7E7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C2A7E7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>
        <bottom style="medium">
          <color indexed="64"/>
        </bottom>
      </border>
    </dxf>
    <dxf>
      <border diagonalUp="0" diagonalDown="0">
        <left/>
        <right/>
        <top/>
        <bottom/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m/d/yyyy"/>
      <fill>
        <patternFill patternType="solid">
          <fgColor indexed="64"/>
          <bgColor rgb="FFC2A7E7"/>
        </patternFill>
      </fill>
    </dxf>
    <dxf>
      <numFmt numFmtId="19" formatCode="m/d/yyyy"/>
      <fill>
        <patternFill patternType="solid">
          <fgColor indexed="64"/>
          <bgColor rgb="FFC2A7E7"/>
        </patternFill>
      </fill>
    </dxf>
    <dxf>
      <numFmt numFmtId="19" formatCode="m/d/yyyy"/>
      <fill>
        <patternFill patternType="solid">
          <fgColor indexed="64"/>
          <bgColor rgb="FFC2A7E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rgb="FFC2A7E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3" formatCode="0%"/>
      <fill>
        <patternFill patternType="solid">
          <fgColor indexed="64"/>
          <bgColor rgb="FFC2A7E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rgb="FFC2A7E7"/>
        </patternFill>
      </fill>
    </dxf>
    <dxf>
      <fill>
        <patternFill patternType="solid">
          <fgColor indexed="64"/>
          <bgColor rgb="FFC2A7E7"/>
        </patternFill>
      </fill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horizontal="general" vertical="bottom" textRotation="0" wrapText="1" indent="0" justifyLastLine="0" shrinkToFit="0" readingOrder="0"/>
    </dxf>
    <dxf>
      <numFmt numFmtId="19" formatCode="m/d/yyyy"/>
      <fill>
        <patternFill patternType="solid">
          <fgColor indexed="64"/>
          <bgColor theme="9" tint="0.79998168889431442"/>
        </patternFill>
      </fill>
    </dxf>
    <dxf>
      <numFmt numFmtId="19" formatCode="m/d/yyyy"/>
      <fill>
        <patternFill patternType="solid">
          <fgColor indexed="64"/>
          <bgColor theme="9" tint="0.79998168889431442"/>
        </patternFill>
      </fill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39997558519241921"/>
        </patternFill>
      </fill>
    </dxf>
    <dxf>
      <numFmt numFmtId="34" formatCode="_(&quot;$&quot;* #,##0.00_);_(&quot;$&quot;* \(#,##0.00\);_(&quot;$&quot;* &quot;-&quot;??_);_(@_)"/>
      <fill>
        <patternFill patternType="solid">
          <fgColor indexed="64"/>
          <bgColor theme="9" tint="0.79998168889431442"/>
        </patternFill>
      </fill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numFmt numFmtId="19" formatCode="m/d/yyyy"/>
      <fill>
        <patternFill patternType="solid">
          <fgColor indexed="64"/>
          <bgColor theme="9" tint="0.79998168889431442"/>
        </patternFill>
      </fill>
    </dxf>
    <dxf>
      <numFmt numFmtId="19" formatCode="m/d/yyyy"/>
      <fill>
        <patternFill patternType="solid">
          <fgColor indexed="64"/>
          <bgColor theme="9" tint="0.79998168889431442"/>
        </patternFill>
      </fill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39997558519241921"/>
        </patternFill>
      </fill>
    </dxf>
    <dxf>
      <fill>
        <patternFill patternType="solid">
          <fgColor indexed="64"/>
          <bgColor theme="7" tint="0.3999755851924192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m/d/yyyy"/>
      <fill>
        <patternFill patternType="solid">
          <fgColor indexed="64"/>
          <bgColor theme="9" tint="0.79998168889431442"/>
        </patternFill>
      </fill>
    </dxf>
    <dxf>
      <numFmt numFmtId="19" formatCode="m/d/yyyy"/>
      <fill>
        <patternFill patternType="solid">
          <fgColor indexed="64"/>
          <bgColor theme="9" tint="0.79998168889431442"/>
        </patternFill>
      </fill>
    </dxf>
    <dxf>
      <numFmt numFmtId="19" formatCode="m/d/yyyy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9" tint="0.79998168889431442"/>
        </patternFill>
      </fill>
    </dxf>
    <dxf>
      <numFmt numFmtId="13" formatCode="0%"/>
      <fill>
        <patternFill patternType="solid">
          <fgColor indexed="64"/>
          <bgColor theme="9" tint="0.79998168889431442"/>
        </patternFill>
      </fill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numFmt numFmtId="19" formatCode="m/d/yyyy"/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numFmt numFmtId="19" formatCode="m/d/yyyy"/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 tint="0.79998168889431442"/>
        </patternFill>
      </fill>
    </dxf>
    <dxf>
      <numFmt numFmtId="34" formatCode="_(&quot;$&quot;* #,##0.00_);_(&quot;$&quot;* \(#,##0.00\);_(&quot;$&quot;* &quot;-&quot;??_);_(@_)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numFmt numFmtId="19" formatCode="m/d/yyyy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numFmt numFmtId="19" formatCode="m/d/yyyy"/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7" tint="0.39997558519241921"/>
        </patternFill>
      </fill>
    </dxf>
    <dxf>
      <fill>
        <patternFill patternType="solid">
          <fgColor indexed="64"/>
          <bgColor theme="7" tint="0.39997558519241921"/>
        </patternFill>
      </fill>
    </dxf>
    <dxf>
      <fill>
        <patternFill patternType="solid">
          <fgColor indexed="64"/>
          <bgColor theme="7" tint="0.39997558519241921"/>
        </patternFill>
      </fill>
    </dxf>
    <dxf>
      <numFmt numFmtId="19" formatCode="m/d/yyyy"/>
      <fill>
        <patternFill patternType="solid">
          <fgColor indexed="64"/>
          <bgColor theme="4" tint="0.79998168889431442"/>
        </patternFill>
      </fill>
    </dxf>
    <dxf>
      <numFmt numFmtId="19" formatCode="m/d/yyyy"/>
      <fill>
        <patternFill patternType="solid">
          <fgColor indexed="64"/>
          <bgColor theme="4" tint="0.79998168889431442"/>
        </patternFill>
      </fill>
    </dxf>
    <dxf>
      <numFmt numFmtId="19" formatCode="m/d/yyyy"/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4" tint="0.79998168889431442"/>
        </patternFill>
      </fill>
    </dxf>
    <dxf>
      <numFmt numFmtId="13" formatCode="0%"/>
      <fill>
        <patternFill patternType="solid">
          <fgColor indexed="64"/>
          <bgColor theme="4" tint="0.79998168889431442"/>
        </patternFill>
      </fill>
    </dxf>
    <dxf>
      <fill>
        <patternFill patternType="solid">
          <fgColor indexed="64"/>
          <bgColor theme="7" tint="0.39997558519241921"/>
        </patternFill>
      </fill>
    </dxf>
    <dxf>
      <fill>
        <patternFill patternType="solid">
          <fgColor indexed="64"/>
          <bgColor theme="7" tint="0.39997558519241921"/>
        </patternFill>
      </fill>
    </dxf>
    <dxf>
      <fill>
        <patternFill patternType="solid">
          <fgColor indexed="64"/>
          <bgColor theme="7" tint="0.39997558519241921"/>
        </patternFill>
      </fill>
    </dxf>
    <dxf>
      <fill>
        <patternFill patternType="solid">
          <fgColor indexed="64"/>
          <bgColor theme="7" tint="0.39997558519241921"/>
        </patternFill>
      </fill>
    </dxf>
    <dxf>
      <fill>
        <patternFill patternType="solid">
          <fgColor indexed="64"/>
          <bgColor theme="7" tint="0.39997558519241921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C2A7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114300</xdr:rowOff>
    </xdr:from>
    <xdr:to>
      <xdr:col>4</xdr:col>
      <xdr:colOff>171450</xdr:colOff>
      <xdr:row>4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6EC5E9B-F5F5-4FE7-9AD2-FA9D872E87E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14300"/>
          <a:ext cx="3429000" cy="6477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295275</xdr:colOff>
      <xdr:row>2</xdr:row>
      <xdr:rowOff>28575</xdr:rowOff>
    </xdr:from>
    <xdr:to>
      <xdr:col>8</xdr:col>
      <xdr:colOff>129540</xdr:colOff>
      <xdr:row>3</xdr:row>
      <xdr:rowOff>150495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3F67A68-8D32-46D5-8320-FB7E2ADA561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409575"/>
          <a:ext cx="1920240" cy="31242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4</xdr:col>
      <xdr:colOff>847725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D030A7-D5BD-45C0-B343-1E71A8C9B70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57150"/>
          <a:ext cx="3238500" cy="64770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733425</xdr:colOff>
      <xdr:row>0</xdr:row>
      <xdr:rowOff>371475</xdr:rowOff>
    </xdr:from>
    <xdr:to>
      <xdr:col>12</xdr:col>
      <xdr:colOff>1644015</xdr:colOff>
      <xdr:row>0</xdr:row>
      <xdr:rowOff>683895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B96FC1D-F025-4752-B5EF-A8364BE0F4F5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0350" y="371475"/>
          <a:ext cx="1796415" cy="31242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47625</xdr:rowOff>
    </xdr:from>
    <xdr:to>
      <xdr:col>6</xdr:col>
      <xdr:colOff>76200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5F0DBE6-EEA8-4786-A462-7BF090A0B82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47625"/>
          <a:ext cx="3238500" cy="6477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276225</xdr:colOff>
      <xdr:row>0</xdr:row>
      <xdr:rowOff>333375</xdr:rowOff>
    </xdr:from>
    <xdr:to>
      <xdr:col>15</xdr:col>
      <xdr:colOff>1053465</xdr:colOff>
      <xdr:row>0</xdr:row>
      <xdr:rowOff>645795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3BE65B9-2D76-4D15-B088-7F4D5D9386D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333375"/>
          <a:ext cx="1796415" cy="31242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4</xdr:col>
      <xdr:colOff>609600</xdr:colOff>
      <xdr:row>0</xdr:row>
      <xdr:rowOff>704850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B23E4BB-C41D-4AC2-83F9-98F57CD7790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57150"/>
          <a:ext cx="3238500" cy="6477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733425</xdr:colOff>
      <xdr:row>0</xdr:row>
      <xdr:rowOff>371475</xdr:rowOff>
    </xdr:from>
    <xdr:to>
      <xdr:col>10</xdr:col>
      <xdr:colOff>24765</xdr:colOff>
      <xdr:row>0</xdr:row>
      <xdr:rowOff>683895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50F1AAE-40DF-4C63-BF57-1AB987AB6EA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4675" y="371475"/>
          <a:ext cx="1796415" cy="31242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4</xdr:col>
      <xdr:colOff>571500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2B7525-3485-43F9-81D6-361B6F1C3C5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57150"/>
          <a:ext cx="3238500" cy="64770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733425</xdr:colOff>
      <xdr:row>0</xdr:row>
      <xdr:rowOff>371475</xdr:rowOff>
    </xdr:from>
    <xdr:to>
      <xdr:col>12</xdr:col>
      <xdr:colOff>1777365</xdr:colOff>
      <xdr:row>0</xdr:row>
      <xdr:rowOff>683895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36E037F-D8E3-43AF-B58F-10A55B717BFA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4675" y="371475"/>
          <a:ext cx="1796415" cy="31242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47625</xdr:rowOff>
    </xdr:from>
    <xdr:to>
      <xdr:col>6</xdr:col>
      <xdr:colOff>85725</xdr:colOff>
      <xdr:row>0</xdr:row>
      <xdr:rowOff>695325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C51324F6-02A8-487F-BB9D-E76EFB4A657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47625"/>
          <a:ext cx="3238500" cy="647700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342900</xdr:colOff>
      <xdr:row>0</xdr:row>
      <xdr:rowOff>342900</xdr:rowOff>
    </xdr:from>
    <xdr:to>
      <xdr:col>15</xdr:col>
      <xdr:colOff>510540</xdr:colOff>
      <xdr:row>0</xdr:row>
      <xdr:rowOff>655320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3BEDC6E7-75F0-4436-9618-1FADF1F8EF04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342900"/>
          <a:ext cx="1796415" cy="31242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4</xdr:col>
      <xdr:colOff>590550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AEFA39B-72A1-4837-A716-CBDB4488D84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57150"/>
          <a:ext cx="3238500" cy="6477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733425</xdr:colOff>
      <xdr:row>0</xdr:row>
      <xdr:rowOff>371475</xdr:rowOff>
    </xdr:from>
    <xdr:to>
      <xdr:col>9</xdr:col>
      <xdr:colOff>1796415</xdr:colOff>
      <xdr:row>0</xdr:row>
      <xdr:rowOff>683895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77EE2B5-723F-4A20-9432-D78D07DC028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4675" y="371475"/>
          <a:ext cx="1796415" cy="31242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4</xdr:col>
      <xdr:colOff>371475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2428B6-BE7A-44DE-9745-214B9AF02BA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57150"/>
          <a:ext cx="3238500" cy="64770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733425</xdr:colOff>
      <xdr:row>0</xdr:row>
      <xdr:rowOff>371475</xdr:rowOff>
    </xdr:from>
    <xdr:to>
      <xdr:col>10</xdr:col>
      <xdr:colOff>1796415</xdr:colOff>
      <xdr:row>0</xdr:row>
      <xdr:rowOff>683895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B33B78-88EB-41C0-9A2E-11293FD5C1F2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0350" y="371475"/>
          <a:ext cx="1796415" cy="31242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47625</xdr:rowOff>
    </xdr:from>
    <xdr:to>
      <xdr:col>6</xdr:col>
      <xdr:colOff>76200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697317-4242-4701-A48E-7F11696AB10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47625"/>
          <a:ext cx="3238500" cy="647700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342900</xdr:colOff>
      <xdr:row>0</xdr:row>
      <xdr:rowOff>342900</xdr:rowOff>
    </xdr:from>
    <xdr:to>
      <xdr:col>15</xdr:col>
      <xdr:colOff>481965</xdr:colOff>
      <xdr:row>0</xdr:row>
      <xdr:rowOff>655320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4F70EE9-24E6-45E6-9021-2F62270E434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342900"/>
          <a:ext cx="1796415" cy="31242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57150</xdr:rowOff>
    </xdr:from>
    <xdr:to>
      <xdr:col>4</xdr:col>
      <xdr:colOff>742950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DF05B5-758D-44AF-90B3-B1B64F8BB48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57150"/>
          <a:ext cx="3238500" cy="6477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733425</xdr:colOff>
      <xdr:row>0</xdr:row>
      <xdr:rowOff>371475</xdr:rowOff>
    </xdr:from>
    <xdr:to>
      <xdr:col>9</xdr:col>
      <xdr:colOff>1653540</xdr:colOff>
      <xdr:row>0</xdr:row>
      <xdr:rowOff>683895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30E8AED-6E4A-4930-83DE-6A411002CC6B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371475"/>
          <a:ext cx="1796415" cy="312420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3:P22" totalsRowShown="0" headerRowDxfId="120" tableBorderDxfId="119">
  <autoFilter ref="B3:P22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00000000-0010-0000-0000-000001000000}" name="Size" dataDxfId="118"/>
    <tableColumn id="2" xr3:uid="{00000000-0010-0000-0000-000002000000}" name="Type" dataDxfId="117"/>
    <tableColumn id="3" xr3:uid="{00000000-0010-0000-0000-000003000000}" name="Material" dataDxfId="116"/>
    <tableColumn id="4" xr3:uid="{00000000-0010-0000-0000-000004000000}" name="Length" dataDxfId="115"/>
    <tableColumn id="5" xr3:uid="{00000000-0010-0000-0000-000005000000}" name="Cost/LF" dataDxfId="114" dataCellStyle="Currency"/>
    <tableColumn id="12" xr3:uid="{00000000-0010-0000-0000-00000C000000}" name="Percentage of Total Length" dataDxfId="113" dataCellStyle="Percent">
      <calculatedColumnFormula>IF(ISERROR(Table2[[#This Row],[Length]]/$E$24),"",Table2[[#This Row],[Length]]/$E$24)</calculatedColumnFormula>
    </tableColumn>
    <tableColumn id="13" xr3:uid="{00000000-0010-0000-0000-00000D000000}" name="Consolidated Cost/LF" dataDxfId="112" dataCellStyle="Currency">
      <calculatedColumnFormula>IF(ISERROR(Table2[[#This Row],[Percentage of Total Length]]*'Water Consolidated'!$F$34/Table2[[#This Row],[Length]]),"",Table2[[#This Row],[Percentage of Total Length]]*'Water Consolidated'!$F$34/Table2[[#This Row],[Length]])</calculatedColumnFormula>
    </tableColumn>
    <tableColumn id="14" xr3:uid="{00000000-0010-0000-0000-00000E000000}" name="Final Cost/LF" dataDxfId="111" dataCellStyle="Currency">
      <calculatedColumnFormula>IF(ISERROR(Table2[[#This Row],[Cost/LF]]+Table2[[#This Row],[Consolidated Cost/LF]]),"",Table2[[#This Row],[Cost/LF]]+Table2[[#This Row],[Consolidated Cost/LF]])</calculatedColumnFormula>
    </tableColumn>
    <tableColumn id="15" xr3:uid="{00000000-0010-0000-0000-00000F000000}" name="Total Cost" dataDxfId="110" dataCellStyle="Currency">
      <calculatedColumnFormula>IF(ISERROR(Table2[[#This Row],[Final Cost/LF]]*Table2[[#This Row],[Length]]),"",Table2[[#This Row],[Final Cost/LF]]*Table2[[#This Row],[Length]])</calculatedColumnFormula>
    </tableColumn>
    <tableColumn id="6" xr3:uid="{00000000-0010-0000-0000-000006000000}" name="Install Date" dataDxfId="109">
      <calculatedColumnFormula>Summary!$C$10</calculatedColumnFormula>
    </tableColumn>
    <tableColumn id="7" xr3:uid="{00000000-0010-0000-0000-000007000000}" name="ABCWUA Acceptance Date" dataDxfId="108">
      <calculatedColumnFormula>Summary!$C$10</calculatedColumnFormula>
    </tableColumn>
    <tableColumn id="8" xr3:uid="{00000000-0010-0000-0000-000008000000}" name="Warranty Exp Date" dataDxfId="107">
      <calculatedColumnFormula>IF(Summary!$G$6="x",IF(Summary!$G$10+365=365,"",Summary!$G$10+365),IF(Summary!$G$8="x",Summary!$C$10+365,""))</calculatedColumnFormula>
    </tableColumn>
    <tableColumn id="9" xr3:uid="{00000000-0010-0000-0000-000009000000}" name="Est. End of Life" dataDxfId="106"/>
    <tableColumn id="10" xr3:uid="{00000000-0010-0000-0000-00000A000000}" name="Manufacturer" dataDxfId="105"/>
    <tableColumn id="11" xr3:uid="{00000000-0010-0000-0000-00000B000000}" name="Vendor" dataDxfId="104"/>
  </tableColumns>
  <tableStyleInfo name="TableStyleLight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B3:J32" totalsRowShown="0" tableBorderDxfId="103">
  <autoFilter ref="B3:J32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100-000001000000}" name="Item Description" dataDxfId="102"/>
    <tableColumn id="2" xr3:uid="{00000000-0010-0000-0100-000002000000}" name="Unit" dataDxfId="101"/>
    <tableColumn id="3" xr3:uid="{00000000-0010-0000-0100-000003000000}" name="Quantity" dataDxfId="100"/>
    <tableColumn id="4" xr3:uid="{00000000-0010-0000-0100-000004000000}" name="Cost/Unit" dataDxfId="99" dataCellStyle="Currency"/>
    <tableColumn id="5" xr3:uid="{00000000-0010-0000-0100-000005000000}" name="Total" dataDxfId="98" dataCellStyle="Currency">
      <calculatedColumnFormula>Table3[[#This Row],[Quantity]]*Table3[[#This Row],[Cost/Unit]]</calculatedColumnFormula>
    </tableColumn>
    <tableColumn id="6" xr3:uid="{00000000-0010-0000-0100-000006000000}" name="Manufacturer" dataDxfId="97"/>
    <tableColumn id="7" xr3:uid="{00000000-0010-0000-0100-000007000000}" name="Vendor" dataDxfId="96"/>
    <tableColumn id="8" xr3:uid="{00000000-0010-0000-0100-000008000000}" name="Install Date" dataDxfId="95" dataCellStyle="Currency">
      <calculatedColumnFormula>Summary!$C$10</calculatedColumnFormula>
    </tableColumn>
    <tableColumn id="9" xr3:uid="{00000000-0010-0000-0100-000009000000}" name="ABCWUA Acceptance Date" dataDxfId="94" dataCellStyle="Currency">
      <calculatedColumnFormula>Summary!$C$10</calculatedColumnFormula>
    </tableColumn>
  </tableColumns>
  <tableStyleInfo name="TableStyleLight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35" displayName="Table35" ref="B3:M32" totalsRowShown="0" headerRowDxfId="93" tableBorderDxfId="92">
  <autoFilter ref="B3:M32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6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200-000001000000}" name="Item Description" dataDxfId="91"/>
    <tableColumn id="2" xr3:uid="{00000000-0010-0000-0200-000002000000}" name="Unit" dataDxfId="90"/>
    <tableColumn id="3" xr3:uid="{00000000-0010-0000-0200-000003000000}" name="Quantity" dataDxfId="89"/>
    <tableColumn id="11" xr3:uid="{00000000-0010-0000-0200-00000B000000}" name="Cost -Valve Box (if applicable)" dataDxfId="88" dataCellStyle="Currency"/>
    <tableColumn id="4" xr3:uid="{00000000-0010-0000-0200-000004000000}" name="Cost/Unit" dataDxfId="87" dataCellStyle="Currency"/>
    <tableColumn id="14" xr3:uid="{00000000-0010-0000-0200-00000E000000}" name="Total Cost/Unit" dataDxfId="86" dataCellStyle="Currency">
      <calculatedColumnFormula>Table35[[#This Row],[Cost/Unit]]+Table35[[#This Row],[Cost -Valve Box (if applicable)]]</calculatedColumnFormula>
    </tableColumn>
    <tableColumn id="5" xr3:uid="{00000000-0010-0000-0200-000005000000}" name="Total" dataDxfId="85" dataCellStyle="Currency">
      <calculatedColumnFormula>Table35[[#This Row],[Total Cost/Unit]]*Table35[[#This Row],[Quantity]]</calculatedColumnFormula>
    </tableColumn>
    <tableColumn id="10" xr3:uid="{00000000-0010-0000-0200-00000A000000}" name="Est. End of Life" dataDxfId="84" dataCellStyle="Currency"/>
    <tableColumn id="6" xr3:uid="{00000000-0010-0000-0200-000006000000}" name="Manufacturer" dataDxfId="83"/>
    <tableColumn id="7" xr3:uid="{00000000-0010-0000-0200-000007000000}" name="Vendor" dataDxfId="82"/>
    <tableColumn id="8" xr3:uid="{00000000-0010-0000-0200-000008000000}" name="Install Date" dataDxfId="81" dataCellStyle="Currency">
      <calculatedColumnFormula>Summary!$C$10</calculatedColumnFormula>
    </tableColumn>
    <tableColumn id="9" xr3:uid="{00000000-0010-0000-0200-000009000000}" name="ABCWUA Acceptance Date" dataDxfId="80" dataCellStyle="Currency">
      <calculatedColumnFormula>Summary!$C$10</calculatedColumnFormula>
    </tableColumn>
  </tableColumns>
  <tableStyleInfo name="TableStyleLight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26" displayName="Table26" ref="B3:P22" totalsRowShown="0" headerRowDxfId="79" tableBorderDxfId="78">
  <autoFilter ref="B3:P22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00000000-0010-0000-0300-000001000000}" name="Size" dataDxfId="77"/>
    <tableColumn id="2" xr3:uid="{00000000-0010-0000-0300-000002000000}" name="Type" dataDxfId="76"/>
    <tableColumn id="3" xr3:uid="{00000000-0010-0000-0300-000003000000}" name="Material" dataDxfId="75"/>
    <tableColumn id="4" xr3:uid="{00000000-0010-0000-0300-000004000000}" name="Length" dataDxfId="74"/>
    <tableColumn id="5" xr3:uid="{00000000-0010-0000-0300-000005000000}" name="Cost/LF" dataDxfId="73" dataCellStyle="Currency"/>
    <tableColumn id="12" xr3:uid="{00000000-0010-0000-0300-00000C000000}" name="Percentage of Total Length" dataDxfId="72" dataCellStyle="Percent">
      <calculatedColumnFormula>IF(ISERROR(Table26[[#This Row],[Length]]/$E$24),"",Table26[[#This Row],[Length]]/$E$24)</calculatedColumnFormula>
    </tableColumn>
    <tableColumn id="13" xr3:uid="{00000000-0010-0000-0300-00000D000000}" name="Consolidated Cost/LF" dataDxfId="71" dataCellStyle="Currency">
      <calculatedColumnFormula>IF(ISERROR(Table26[[#This Row],[Percentage of Total Length]]*'Sanitary Sewer Consolidated'!$F$34/Table26[[#This Row],[Length]]),"",Table26[[#This Row],[Percentage of Total Length]]*'Sanitary Sewer Consolidated'!$F$34/Table26[[#This Row],[Length]])</calculatedColumnFormula>
    </tableColumn>
    <tableColumn id="14" xr3:uid="{00000000-0010-0000-0300-00000E000000}" name="Total Cost/LF" dataDxfId="70" dataCellStyle="Currency">
      <calculatedColumnFormula>IF(ISERROR(Table26[[#This Row],[Cost/LF]]+Table26[[#This Row],[Consolidated Cost/LF]]),"",Table26[[#This Row],[Cost/LF]]+Table26[[#This Row],[Consolidated Cost/LF]])</calculatedColumnFormula>
    </tableColumn>
    <tableColumn id="16" xr3:uid="{00000000-0010-0000-0300-000010000000}" name="Total Cost" dataDxfId="69" dataCellStyle="Currency">
      <calculatedColumnFormula>IF(ISERROR(Table26[[#This Row],[Total Cost/LF]]*Table26[[#This Row],[Length]]),"",Table26[[#This Row],[Total Cost/LF]]*Table26[[#This Row],[Length]])</calculatedColumnFormula>
    </tableColumn>
    <tableColumn id="6" xr3:uid="{00000000-0010-0000-0300-000006000000}" name="Install Date" dataDxfId="68">
      <calculatedColumnFormula>Summary!$C$10</calculatedColumnFormula>
    </tableColumn>
    <tableColumn id="7" xr3:uid="{00000000-0010-0000-0300-000007000000}" name="ABCWUA Acceptance Date" dataDxfId="67">
      <calculatedColumnFormula>Summary!$C$10</calculatedColumnFormula>
    </tableColumn>
    <tableColumn id="8" xr3:uid="{00000000-0010-0000-0300-000008000000}" name="Warranty Exp Date" dataDxfId="66">
      <calculatedColumnFormula>IF(Summary!$G$6="x",IF(Summary!$G$10+365=365,"",Summary!$G$10+365),IF(Summary!$G$8="x",Summary!$C$10+365,""))</calculatedColumnFormula>
    </tableColumn>
    <tableColumn id="9" xr3:uid="{00000000-0010-0000-0300-000009000000}" name="Est End of Life" dataDxfId="65"/>
    <tableColumn id="10" xr3:uid="{00000000-0010-0000-0300-00000A000000}" name="Manufacturer" dataDxfId="64"/>
    <tableColumn id="11" xr3:uid="{00000000-0010-0000-0300-00000B000000}" name="Vendor" dataDxfId="63"/>
  </tableColumns>
  <tableStyleInfo name="TableStyleLight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37" displayName="Table37" ref="B3:J32" totalsRowShown="0" tableBorderDxfId="62">
  <autoFilter ref="B3:J32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400-000001000000}" name="Item Description" dataDxfId="61"/>
    <tableColumn id="2" xr3:uid="{00000000-0010-0000-0400-000002000000}" name="Unit" dataDxfId="60"/>
    <tableColumn id="3" xr3:uid="{00000000-0010-0000-0400-000003000000}" name="Quantity" dataDxfId="59"/>
    <tableColumn id="4" xr3:uid="{00000000-0010-0000-0400-000004000000}" name="Cost/Unit" dataDxfId="58" dataCellStyle="Currency"/>
    <tableColumn id="5" xr3:uid="{00000000-0010-0000-0400-000005000000}" name="Total" dataDxfId="57" dataCellStyle="Currency">
      <calculatedColumnFormula>Table37[[#This Row],[Quantity]]*Table37[[#This Row],[Cost/Unit]]</calculatedColumnFormula>
    </tableColumn>
    <tableColumn id="6" xr3:uid="{00000000-0010-0000-0400-000006000000}" name="Manufacturer" dataDxfId="56"/>
    <tableColumn id="7" xr3:uid="{00000000-0010-0000-0400-000007000000}" name="Vendor" dataDxfId="55"/>
    <tableColumn id="8" xr3:uid="{00000000-0010-0000-0400-000008000000}" name="Install Date" dataDxfId="54" dataCellStyle="Currency">
      <calculatedColumnFormula>Summary!$C$10</calculatedColumnFormula>
    </tableColumn>
    <tableColumn id="9" xr3:uid="{00000000-0010-0000-0400-000009000000}" name="ABCWUA Acceptance Date" dataDxfId="53" dataCellStyle="Currency">
      <calculatedColumnFormula>Summary!$C$10</calculatedColumnFormula>
    </tableColumn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e358" displayName="Table358" ref="B3:K32" totalsRowShown="0" tableBorderDxfId="52">
  <autoFilter ref="B3:K32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00000000-0010-0000-0500-000001000000}" name="Item Description" dataDxfId="51"/>
    <tableColumn id="2" xr3:uid="{00000000-0010-0000-0500-000002000000}" name="Unit" dataDxfId="50"/>
    <tableColumn id="3" xr3:uid="{00000000-0010-0000-0500-000003000000}" name="Quantity" dataDxfId="49"/>
    <tableColumn id="4" xr3:uid="{00000000-0010-0000-0500-000004000000}" name="Cost/Unit" dataDxfId="48"/>
    <tableColumn id="5" xr3:uid="{00000000-0010-0000-0500-000005000000}" name="Total" dataDxfId="47" dataCellStyle="Currency">
      <calculatedColumnFormula>Table358[[#This Row],[Quantity]]*Table358[[#This Row],[Cost/Unit]]</calculatedColumnFormula>
    </tableColumn>
    <tableColumn id="10" xr3:uid="{00000000-0010-0000-0500-00000A000000}" name="Est. End of Linfe" dataDxfId="46" dataCellStyle="Currency"/>
    <tableColumn id="6" xr3:uid="{00000000-0010-0000-0500-000006000000}" name="Manufacturer" dataDxfId="45"/>
    <tableColumn id="7" xr3:uid="{00000000-0010-0000-0500-000007000000}" name="Vendor" dataDxfId="44"/>
    <tableColumn id="8" xr3:uid="{00000000-0010-0000-0500-000008000000}" name="Install Date" dataDxfId="43" dataCellStyle="Currency">
      <calculatedColumnFormula>Summary!$C$10</calculatedColumnFormula>
    </tableColumn>
    <tableColumn id="9" xr3:uid="{00000000-0010-0000-0500-000009000000}" name="ABCWUA Acceptance Date" dataDxfId="42" dataCellStyle="Currency">
      <calculatedColumnFormula>Summary!$C$10</calculatedColumnFormula>
    </tableColumn>
  </tableColumns>
  <tableStyleInfo name="TableStyleLight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le29" displayName="Table29" ref="B3:P22" totalsRowShown="0" headerRowDxfId="41" tableBorderDxfId="40">
  <autoFilter ref="B3:P22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00000000-0010-0000-0600-000001000000}" name="Size" dataDxfId="39"/>
    <tableColumn id="2" xr3:uid="{00000000-0010-0000-0600-000002000000}" name="Type" dataDxfId="38"/>
    <tableColumn id="3" xr3:uid="{00000000-0010-0000-0600-000003000000}" name="Material" dataDxfId="37"/>
    <tableColumn id="4" xr3:uid="{00000000-0010-0000-0600-000004000000}" name="Length" dataDxfId="36"/>
    <tableColumn id="5" xr3:uid="{00000000-0010-0000-0600-000005000000}" name="Cost/LF" dataDxfId="35" dataCellStyle="Currency"/>
    <tableColumn id="12" xr3:uid="{00000000-0010-0000-0600-00000C000000}" name="Percentage of Total Length" dataDxfId="34" dataCellStyle="Percent">
      <calculatedColumnFormula>IF(ISERROR(Table29[[#This Row],[Length]]/E24),"",Table29[[#This Row],[Length]]/E24)</calculatedColumnFormula>
    </tableColumn>
    <tableColumn id="13" xr3:uid="{00000000-0010-0000-0600-00000D000000}" name="Consolidated Cost/LF" dataDxfId="33" dataCellStyle="Percent">
      <calculatedColumnFormula>IF(ISERROR(Table29[[#This Row],[Percentage of Total Length]]*'NP Water Consolidated'!$F$34),"",Table29[[#This Row],[Percentage of Total Length]]*'NP Water Consolidated'!$F$34/Table29[[#This Row],[Length]])</calculatedColumnFormula>
    </tableColumn>
    <tableColumn id="15" xr3:uid="{00000000-0010-0000-0600-00000F000000}" name="Final Cost/LF" dataDxfId="32" dataCellStyle="Percent">
      <calculatedColumnFormula>IF(ISERROR(Table29[[#This Row],[Cost/LF]]+Table29[[#This Row],[Consolidated Cost/LF]]),"",Table29[[#This Row],[Cost/LF]]+Table29[[#This Row],[Consolidated Cost/LF]])</calculatedColumnFormula>
    </tableColumn>
    <tableColumn id="14" xr3:uid="{00000000-0010-0000-0600-00000E000000}" name="Total Cost/LF" dataDxfId="31" dataCellStyle="Currency">
      <calculatedColumnFormula>IF(ISERROR(Table29[[#This Row],[Final Cost/LF]]*Table29[[#This Row],[Length]]),"",Table29[[#This Row],[Final Cost/LF]]*Table29[[#This Row],[Length]])</calculatedColumnFormula>
    </tableColumn>
    <tableColumn id="6" xr3:uid="{00000000-0010-0000-0600-000006000000}" name="Install Date" dataDxfId="30">
      <calculatedColumnFormula>Summary!$C$10</calculatedColumnFormula>
    </tableColumn>
    <tableColumn id="7" xr3:uid="{00000000-0010-0000-0600-000007000000}" name="ABCWUA Acceptance Date" dataDxfId="29">
      <calculatedColumnFormula>Summary!$C$10</calculatedColumnFormula>
    </tableColumn>
    <tableColumn id="8" xr3:uid="{00000000-0010-0000-0600-000008000000}" name="Warranty Exp Date" dataDxfId="28">
      <calculatedColumnFormula>IF(Summary!$G$6="x",IF(Summary!$G$10+365=365,"",Summary!$G$10+365),IF(Summary!$G$8="x",Summary!$C$10+365,""))</calculatedColumnFormula>
    </tableColumn>
    <tableColumn id="9" xr3:uid="{00000000-0010-0000-0600-000009000000}" name="Est End of Life" dataDxfId="27"/>
    <tableColumn id="10" xr3:uid="{00000000-0010-0000-0600-00000A000000}" name="Manufacturer" dataDxfId="26"/>
    <tableColumn id="11" xr3:uid="{00000000-0010-0000-0600-00000B000000}" name="Vendor" dataDxfId="25"/>
  </tableColumns>
  <tableStyleInfo name="TableStyleLight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le310" displayName="Table310" ref="B3:J32" totalsRowShown="0" headerRowDxfId="24" headerRowBorderDxfId="23" tableBorderDxfId="22">
  <autoFilter ref="B3:J32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700-000001000000}" name="Item Description" dataDxfId="21"/>
    <tableColumn id="2" xr3:uid="{00000000-0010-0000-0700-000002000000}" name="Unit" dataDxfId="20"/>
    <tableColumn id="3" xr3:uid="{00000000-0010-0000-0700-000003000000}" name="Quantity" dataDxfId="19"/>
    <tableColumn id="4" xr3:uid="{00000000-0010-0000-0700-000004000000}" name="Cost/Unit" dataDxfId="18" dataCellStyle="Currency"/>
    <tableColumn id="5" xr3:uid="{00000000-0010-0000-0700-000005000000}" name="Total" dataDxfId="17" dataCellStyle="Currency">
      <calculatedColumnFormula>Table310[[#This Row],[Quantity]]*Table310[[#This Row],[Cost/Unit]]</calculatedColumnFormula>
    </tableColumn>
    <tableColumn id="6" xr3:uid="{00000000-0010-0000-0700-000006000000}" name="Manufacturer" dataDxfId="16"/>
    <tableColumn id="7" xr3:uid="{00000000-0010-0000-0700-000007000000}" name="Vendor" dataDxfId="15"/>
    <tableColumn id="8" xr3:uid="{00000000-0010-0000-0700-000008000000}" name="Install Date" dataDxfId="14" dataCellStyle="Currency">
      <calculatedColumnFormula>Summary!$C$10</calculatedColumnFormula>
    </tableColumn>
    <tableColumn id="9" xr3:uid="{00000000-0010-0000-0700-000009000000}" name="ABCWUA Acceptance Date" dataDxfId="13" dataCellStyle="Currency">
      <calculatedColumnFormula>Summary!$C$10</calculatedColumnFormula>
    </tableColumn>
  </tableColumns>
  <tableStyleInfo name="TableStyleLight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le3511" displayName="Table3511" ref="B3:M32" totalsRowShown="0" tableBorderDxfId="12">
  <autoFilter ref="B3:M32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6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800-000001000000}" name="Item Description" dataDxfId="11"/>
    <tableColumn id="2" xr3:uid="{00000000-0010-0000-0800-000002000000}" name="Unit" dataDxfId="10"/>
    <tableColumn id="3" xr3:uid="{00000000-0010-0000-0800-000003000000}" name="Quantity" dataDxfId="9"/>
    <tableColumn id="10" xr3:uid="{00000000-0010-0000-0800-00000A000000}" name="Cost -Valve Box (if applicable)" dataDxfId="8" dataCellStyle="Currency"/>
    <tableColumn id="4" xr3:uid="{00000000-0010-0000-0800-000004000000}" name="Cost/Unit" dataDxfId="7"/>
    <tableColumn id="12" xr3:uid="{00000000-0010-0000-0800-00000C000000}" name="Total Cost/Unit" dataDxfId="6" dataCellStyle="Currency">
      <calculatedColumnFormula>Table3511[[#This Row],[Cost/Unit]]+Table3511[[#This Row],[Cost -Valve Box (if applicable)]]</calculatedColumnFormula>
    </tableColumn>
    <tableColumn id="5" xr3:uid="{00000000-0010-0000-0800-000005000000}" name="Total" dataDxfId="5" dataCellStyle="Currency">
      <calculatedColumnFormula>Table3511[[#This Row],[Total Cost/Unit]]*Table3511[[#This Row],[Quantity]]</calculatedColumnFormula>
    </tableColumn>
    <tableColumn id="11" xr3:uid="{00000000-0010-0000-0800-00000B000000}" name="Est. End of Life" dataDxfId="4" dataCellStyle="Currency"/>
    <tableColumn id="6" xr3:uid="{00000000-0010-0000-0800-000006000000}" name="Manufacturer" dataDxfId="3"/>
    <tableColumn id="7" xr3:uid="{00000000-0010-0000-0800-000007000000}" name="Vendor" dataDxfId="2"/>
    <tableColumn id="8" xr3:uid="{00000000-0010-0000-0800-000008000000}" name="Install Date" dataDxfId="1" dataCellStyle="Percent">
      <calculatedColumnFormula>Summary!$C$10</calculatedColumnFormula>
    </tableColumn>
    <tableColumn id="9" xr3:uid="{00000000-0010-0000-0800-000009000000}" name="ABCWUA Acceptance Date" dataDxfId="0" dataCellStyle="Percent">
      <calculatedColumnFormula>Summary!$C$10</calculatedColumnFormula>
    </tableColumn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workbookViewId="0"/>
  </sheetViews>
  <sheetFormatPr defaultRowHeight="15" x14ac:dyDescent="0.25"/>
  <cols>
    <col min="1" max="1" width="2.85546875" customWidth="1"/>
    <col min="2" max="2" width="24.85546875" bestFit="1" customWidth="1"/>
    <col min="3" max="3" width="10.42578125" customWidth="1"/>
    <col min="4" max="4" width="8.7109375" customWidth="1"/>
    <col min="5" max="5" width="10.140625" customWidth="1"/>
    <col min="6" max="6" width="9.7109375" customWidth="1"/>
    <col min="7" max="7" width="9.42578125" customWidth="1"/>
    <col min="8" max="8" width="10.28515625" customWidth="1"/>
    <col min="9" max="9" width="3.5703125" customWidth="1"/>
  </cols>
  <sheetData>
    <row r="1" spans="1:9" x14ac:dyDescent="0.25">
      <c r="A1" s="15"/>
      <c r="B1" s="15"/>
      <c r="C1" s="15"/>
      <c r="D1" s="15"/>
      <c r="E1" s="15"/>
      <c r="F1" s="15"/>
      <c r="G1" s="15"/>
      <c r="H1" s="15"/>
      <c r="I1" s="15"/>
    </row>
    <row r="2" spans="1:9" x14ac:dyDescent="0.25">
      <c r="A2" s="15"/>
      <c r="B2" s="15"/>
      <c r="C2" s="15"/>
      <c r="D2" s="15"/>
      <c r="E2" s="15"/>
      <c r="F2" s="15"/>
      <c r="G2" s="15"/>
      <c r="H2" s="15"/>
      <c r="I2" s="15"/>
    </row>
    <row r="3" spans="1:9" x14ac:dyDescent="0.25">
      <c r="A3" s="15"/>
      <c r="B3" s="15"/>
      <c r="C3" s="15"/>
      <c r="D3" s="15"/>
      <c r="E3" s="15"/>
      <c r="F3" s="15"/>
      <c r="G3" s="15"/>
      <c r="H3" s="15"/>
      <c r="I3" s="15"/>
    </row>
    <row r="4" spans="1:9" x14ac:dyDescent="0.25">
      <c r="A4" s="16"/>
      <c r="B4" s="16"/>
      <c r="C4" s="16"/>
      <c r="D4" s="16"/>
      <c r="E4" s="16"/>
      <c r="F4" s="16"/>
      <c r="G4" s="16"/>
      <c r="H4" s="16"/>
      <c r="I4" s="16"/>
    </row>
    <row r="5" spans="1:9" x14ac:dyDescent="0.25">
      <c r="A5" s="15"/>
      <c r="B5" s="15"/>
      <c r="C5" s="15"/>
      <c r="D5" s="15"/>
      <c r="E5" s="15"/>
      <c r="F5" s="15"/>
      <c r="G5" s="15"/>
      <c r="H5" s="15"/>
      <c r="I5" s="15"/>
    </row>
    <row r="6" spans="1:9" x14ac:dyDescent="0.25">
      <c r="A6" s="15"/>
      <c r="B6" s="30" t="s">
        <v>25</v>
      </c>
      <c r="C6" s="16"/>
      <c r="D6" s="16"/>
      <c r="E6" s="15" t="str">
        <f>IF(C6="","N/A","")</f>
        <v>N/A</v>
      </c>
      <c r="F6" s="15" t="s">
        <v>48</v>
      </c>
      <c r="G6" s="34"/>
      <c r="H6" s="15"/>
      <c r="I6" s="15"/>
    </row>
    <row r="7" spans="1:9" ht="13.5" customHeight="1" x14ac:dyDescent="0.25">
      <c r="A7" s="15"/>
      <c r="B7" s="31"/>
      <c r="C7" s="15"/>
      <c r="D7" s="15"/>
      <c r="E7" s="15"/>
      <c r="F7" s="33"/>
      <c r="G7" s="33"/>
      <c r="H7" s="15"/>
      <c r="I7" s="15"/>
    </row>
    <row r="8" spans="1:9" x14ac:dyDescent="0.25">
      <c r="A8" s="15"/>
      <c r="B8" s="30" t="s">
        <v>26</v>
      </c>
      <c r="C8" s="16"/>
      <c r="D8" s="16"/>
      <c r="E8" s="15" t="str">
        <f>IF(C8="","N/A","")</f>
        <v>N/A</v>
      </c>
      <c r="F8" s="15" t="s">
        <v>49</v>
      </c>
      <c r="G8" s="34"/>
      <c r="H8" s="15"/>
      <c r="I8" s="15"/>
    </row>
    <row r="9" spans="1:9" ht="18.75" customHeight="1" x14ac:dyDescent="0.25">
      <c r="A9" s="15"/>
      <c r="B9" s="15"/>
      <c r="C9" s="15"/>
      <c r="D9" s="15"/>
      <c r="E9" s="15"/>
      <c r="F9" s="15" t="s">
        <v>51</v>
      </c>
      <c r="G9" s="32"/>
      <c r="H9" s="15"/>
      <c r="I9" s="15"/>
    </row>
    <row r="10" spans="1:9" x14ac:dyDescent="0.25">
      <c r="A10" s="15"/>
      <c r="B10" s="30" t="s">
        <v>27</v>
      </c>
      <c r="C10" s="68"/>
      <c r="D10" s="68"/>
      <c r="E10" s="43" t="str">
        <f>IF(G6="x","City Acceptance Date:","")</f>
        <v/>
      </c>
      <c r="F10" s="15"/>
      <c r="G10" s="43"/>
      <c r="H10" s="15"/>
      <c r="I10" s="15"/>
    </row>
    <row r="11" spans="1:9" ht="19.5" customHeight="1" x14ac:dyDescent="0.25">
      <c r="A11" s="15"/>
      <c r="B11" s="15"/>
      <c r="C11" s="15"/>
      <c r="D11" s="15"/>
      <c r="E11" s="15"/>
      <c r="F11" s="15"/>
      <c r="G11" s="15"/>
      <c r="H11" s="15"/>
      <c r="I11" s="15"/>
    </row>
    <row r="12" spans="1:9" ht="15.75" customHeight="1" x14ac:dyDescent="0.25">
      <c r="A12" s="15"/>
      <c r="B12" s="30" t="s">
        <v>28</v>
      </c>
      <c r="C12" s="66" t="str">
        <f>IF(SUM('Water Lines'!J24,'Seperate Assets - Water'!H34)=0,"None",SUM('Water Lines'!J24,'Seperate Assets - Water'!H34))</f>
        <v>None</v>
      </c>
      <c r="D12" s="66"/>
      <c r="E12" s="15"/>
      <c r="F12" s="15"/>
      <c r="G12" s="15"/>
      <c r="H12" s="15"/>
      <c r="I12" s="15"/>
    </row>
    <row r="13" spans="1:9" ht="15.75" customHeight="1" x14ac:dyDescent="0.25">
      <c r="A13" s="15"/>
      <c r="B13" s="30" t="s">
        <v>29</v>
      </c>
      <c r="C13" s="66" t="str">
        <f>IF(SUM('Sanitary Sewer Lines'!J24,'Sperate Assets - Sanitary Sewer'!F34)=0,"None",SUM('Sanitary Sewer Lines'!J24,'Sperate Assets - Sanitary Sewer'!F34))</f>
        <v>None</v>
      </c>
      <c r="D13" s="66"/>
      <c r="E13" s="15"/>
      <c r="F13" s="15"/>
      <c r="G13" s="15"/>
      <c r="H13" s="15"/>
      <c r="I13" s="15"/>
    </row>
    <row r="14" spans="1:9" ht="15.75" customHeight="1" x14ac:dyDescent="0.25">
      <c r="A14" s="15"/>
      <c r="B14" s="30" t="s">
        <v>30</v>
      </c>
      <c r="C14" s="66" t="str">
        <f>IF(SUM('NP Water Lines'!J24,'Seperate Assets - NP Water'!H34)=0,"None",SUM('NP Water Lines'!J24,'Seperate Assets - NP Water'!H34))</f>
        <v>None</v>
      </c>
      <c r="D14" s="66"/>
      <c r="E14" s="15"/>
      <c r="F14" s="15"/>
      <c r="G14" s="15"/>
      <c r="H14" s="15"/>
      <c r="I14" s="15"/>
    </row>
    <row r="15" spans="1:9" ht="15.75" customHeight="1" x14ac:dyDescent="0.25">
      <c r="A15" s="16"/>
      <c r="B15" s="47" t="s">
        <v>53</v>
      </c>
      <c r="C15" s="67">
        <f>SUM(C12:D14)</f>
        <v>0</v>
      </c>
      <c r="D15" s="67"/>
      <c r="E15" s="16"/>
      <c r="F15" s="16"/>
      <c r="G15" s="16"/>
      <c r="H15" s="16"/>
      <c r="I15" s="16"/>
    </row>
    <row r="16" spans="1:9" x14ac:dyDescent="0.25">
      <c r="A16" s="15"/>
      <c r="B16" s="15"/>
      <c r="C16" s="15"/>
      <c r="D16" s="15"/>
      <c r="E16" s="15"/>
      <c r="F16" s="15"/>
      <c r="G16" s="15"/>
      <c r="H16" s="15"/>
      <c r="I16" s="15"/>
    </row>
    <row r="17" spans="1:9" x14ac:dyDescent="0.25">
      <c r="A17" s="15"/>
      <c r="B17" s="15" t="s">
        <v>38</v>
      </c>
      <c r="C17" s="15"/>
      <c r="D17" s="15"/>
      <c r="E17" s="15"/>
      <c r="F17" s="15"/>
      <c r="G17" s="15"/>
      <c r="H17" s="15"/>
      <c r="I17" s="15"/>
    </row>
    <row r="18" spans="1:9" x14ac:dyDescent="0.25">
      <c r="A18" s="15"/>
      <c r="B18" s="15"/>
      <c r="C18" s="15"/>
      <c r="D18" s="15"/>
      <c r="E18" s="15"/>
      <c r="F18" s="15"/>
      <c r="G18" s="15"/>
      <c r="H18" s="15"/>
      <c r="I18" s="15"/>
    </row>
    <row r="19" spans="1:9" ht="45" x14ac:dyDescent="0.25">
      <c r="A19" s="15"/>
      <c r="B19" s="28" t="s">
        <v>24</v>
      </c>
      <c r="C19" s="28" t="s">
        <v>33</v>
      </c>
      <c r="D19" s="28" t="s">
        <v>34</v>
      </c>
      <c r="E19" s="28" t="s">
        <v>35</v>
      </c>
      <c r="F19" s="28" t="s">
        <v>36</v>
      </c>
      <c r="G19" s="28" t="s">
        <v>46</v>
      </c>
      <c r="H19" s="28" t="s">
        <v>37</v>
      </c>
      <c r="I19" s="15"/>
    </row>
    <row r="20" spans="1:9" x14ac:dyDescent="0.25">
      <c r="A20" s="15"/>
      <c r="B20" s="15" t="s">
        <v>22</v>
      </c>
      <c r="C20" s="37"/>
      <c r="D20" s="37"/>
      <c r="E20" s="37">
        <f>C20-D20</f>
        <v>0</v>
      </c>
      <c r="F20" s="38"/>
      <c r="G20" s="38"/>
      <c r="H20" s="38">
        <f>F20-G20</f>
        <v>0</v>
      </c>
      <c r="I20" s="15"/>
    </row>
    <row r="21" spans="1:9" x14ac:dyDescent="0.25">
      <c r="A21" s="15"/>
      <c r="B21" s="15" t="s">
        <v>23</v>
      </c>
      <c r="C21" s="37"/>
      <c r="D21" s="37"/>
      <c r="E21" s="37">
        <f>C21-D21</f>
        <v>0</v>
      </c>
      <c r="F21" s="38"/>
      <c r="G21" s="38"/>
      <c r="H21" s="38">
        <f t="shared" ref="H21:H27" si="0">F21-G21</f>
        <v>0</v>
      </c>
      <c r="I21" s="15"/>
    </row>
    <row r="22" spans="1:9" x14ac:dyDescent="0.25">
      <c r="A22" s="15"/>
      <c r="B22" s="15" t="s">
        <v>31</v>
      </c>
      <c r="C22" s="37"/>
      <c r="D22" s="37"/>
      <c r="E22" s="37">
        <f>C22-D22</f>
        <v>0</v>
      </c>
      <c r="F22" s="38"/>
      <c r="G22" s="38"/>
      <c r="H22" s="38">
        <f>F22-G22</f>
        <v>0</v>
      </c>
      <c r="I22" s="15"/>
    </row>
    <row r="23" spans="1:9" x14ac:dyDescent="0.25">
      <c r="A23" s="15"/>
      <c r="B23" s="15" t="s">
        <v>32</v>
      </c>
      <c r="C23" s="37"/>
      <c r="D23" s="37"/>
      <c r="E23" s="37">
        <f t="shared" ref="E23:E27" si="1">C23-D23</f>
        <v>0</v>
      </c>
      <c r="F23" s="38"/>
      <c r="G23" s="38"/>
      <c r="H23" s="38">
        <f t="shared" si="0"/>
        <v>0</v>
      </c>
      <c r="I23" s="15"/>
    </row>
    <row r="24" spans="1:9" x14ac:dyDescent="0.25">
      <c r="A24" s="15"/>
      <c r="B24" s="15" t="s">
        <v>32</v>
      </c>
      <c r="C24" s="37"/>
      <c r="D24" s="37"/>
      <c r="E24" s="37">
        <f t="shared" si="1"/>
        <v>0</v>
      </c>
      <c r="F24" s="38"/>
      <c r="G24" s="38"/>
      <c r="H24" s="38">
        <f t="shared" si="0"/>
        <v>0</v>
      </c>
      <c r="I24" s="15"/>
    </row>
    <row r="25" spans="1:9" x14ac:dyDescent="0.25">
      <c r="A25" s="15"/>
      <c r="B25" s="15" t="s">
        <v>32</v>
      </c>
      <c r="C25" s="37"/>
      <c r="D25" s="37"/>
      <c r="E25" s="37">
        <f t="shared" si="1"/>
        <v>0</v>
      </c>
      <c r="F25" s="38"/>
      <c r="G25" s="38"/>
      <c r="H25" s="38">
        <f t="shared" si="0"/>
        <v>0</v>
      </c>
      <c r="I25" s="15"/>
    </row>
    <row r="26" spans="1:9" x14ac:dyDescent="0.25">
      <c r="A26" s="15"/>
      <c r="B26" s="15" t="s">
        <v>32</v>
      </c>
      <c r="C26" s="37"/>
      <c r="D26" s="37"/>
      <c r="E26" s="37">
        <f t="shared" si="1"/>
        <v>0</v>
      </c>
      <c r="F26" s="38"/>
      <c r="G26" s="38"/>
      <c r="H26" s="38">
        <f t="shared" si="0"/>
        <v>0</v>
      </c>
      <c r="I26" s="15"/>
    </row>
    <row r="27" spans="1:9" x14ac:dyDescent="0.25">
      <c r="A27" s="15"/>
      <c r="B27" s="16" t="s">
        <v>32</v>
      </c>
      <c r="C27" s="39"/>
      <c r="D27" s="39"/>
      <c r="E27" s="39">
        <f t="shared" si="1"/>
        <v>0</v>
      </c>
      <c r="F27" s="40"/>
      <c r="G27" s="40"/>
      <c r="H27" s="40">
        <f t="shared" si="0"/>
        <v>0</v>
      </c>
      <c r="I27" s="15"/>
    </row>
    <row r="28" spans="1:9" x14ac:dyDescent="0.25">
      <c r="A28" s="15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5"/>
      <c r="B29" s="29" t="s">
        <v>12</v>
      </c>
      <c r="C29" s="29">
        <f>SUM(C20:C27)</f>
        <v>0</v>
      </c>
      <c r="D29" s="29">
        <f t="shared" ref="D29:H29" si="2">SUM(D20:D27)</f>
        <v>0</v>
      </c>
      <c r="E29" s="29">
        <f t="shared" si="2"/>
        <v>0</v>
      </c>
      <c r="F29" s="29">
        <f t="shared" si="2"/>
        <v>0</v>
      </c>
      <c r="G29" s="29">
        <f t="shared" si="2"/>
        <v>0</v>
      </c>
      <c r="H29" s="29">
        <f t="shared" si="2"/>
        <v>0</v>
      </c>
      <c r="I29" s="15"/>
    </row>
    <row r="30" spans="1:9" x14ac:dyDescent="0.25">
      <c r="A30" s="15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5"/>
      <c r="B31" s="15"/>
      <c r="C31" s="15"/>
      <c r="D31" s="15"/>
      <c r="E31" s="15"/>
      <c r="F31" s="15"/>
      <c r="G31" s="15"/>
      <c r="H31" s="15"/>
      <c r="I31" s="15"/>
    </row>
    <row r="32" spans="1:9" x14ac:dyDescent="0.25">
      <c r="A32" s="15"/>
      <c r="B32" s="15" t="s">
        <v>45</v>
      </c>
      <c r="C32" s="15"/>
      <c r="D32" s="15"/>
      <c r="E32" s="15"/>
      <c r="F32" s="15"/>
      <c r="G32" s="15"/>
      <c r="H32" s="15"/>
      <c r="I32" s="15"/>
    </row>
    <row r="33" spans="1:9" x14ac:dyDescent="0.25">
      <c r="A33" s="15"/>
      <c r="B33" s="15"/>
      <c r="C33" s="15"/>
      <c r="D33" s="15"/>
      <c r="E33" s="15"/>
      <c r="F33" s="15"/>
      <c r="G33" s="15"/>
      <c r="H33" s="15"/>
      <c r="I33" s="15"/>
    </row>
    <row r="34" spans="1:9" x14ac:dyDescent="0.25">
      <c r="A34" s="15"/>
      <c r="B34" s="15"/>
      <c r="C34" s="15"/>
      <c r="D34" s="15"/>
      <c r="E34" s="15"/>
      <c r="F34" s="15"/>
      <c r="G34" s="15"/>
      <c r="H34" s="15"/>
      <c r="I34" s="15"/>
    </row>
    <row r="35" spans="1:9" x14ac:dyDescent="0.25">
      <c r="A35" s="15"/>
      <c r="B35" s="15"/>
      <c r="C35" s="15"/>
      <c r="D35" s="15"/>
      <c r="E35" s="15"/>
      <c r="F35" s="15"/>
      <c r="G35" s="15"/>
      <c r="H35" s="15"/>
      <c r="I35" s="15"/>
    </row>
    <row r="36" spans="1:9" x14ac:dyDescent="0.25">
      <c r="A36" s="15"/>
      <c r="B36" s="15"/>
      <c r="C36" s="15"/>
      <c r="D36" s="15"/>
      <c r="E36" s="15"/>
      <c r="F36" s="15"/>
      <c r="G36" s="15"/>
      <c r="H36" s="15"/>
      <c r="I36" s="15"/>
    </row>
    <row r="37" spans="1:9" x14ac:dyDescent="0.25">
      <c r="A37" s="15"/>
      <c r="B37" s="15"/>
      <c r="C37" s="15"/>
      <c r="D37" s="15"/>
      <c r="E37" s="15"/>
      <c r="F37" s="15"/>
      <c r="G37" s="15"/>
      <c r="H37" s="15"/>
      <c r="I37" s="15"/>
    </row>
    <row r="38" spans="1:9" x14ac:dyDescent="0.25">
      <c r="A38" s="15"/>
      <c r="B38" s="15"/>
      <c r="C38" s="15"/>
      <c r="D38" s="15"/>
      <c r="E38" s="15"/>
      <c r="F38" s="15"/>
      <c r="G38" s="15"/>
      <c r="H38" s="15"/>
      <c r="I38" s="15"/>
    </row>
    <row r="39" spans="1:9" x14ac:dyDescent="0.25">
      <c r="A39" s="15"/>
      <c r="B39" s="15"/>
      <c r="C39" s="15"/>
      <c r="D39" s="15"/>
      <c r="E39" s="15"/>
      <c r="F39" s="15"/>
      <c r="G39" s="15"/>
      <c r="H39" s="15"/>
      <c r="I39" s="15"/>
    </row>
    <row r="40" spans="1:9" x14ac:dyDescent="0.25">
      <c r="A40" s="15"/>
      <c r="B40" s="15"/>
      <c r="C40" s="15"/>
      <c r="D40" s="15"/>
      <c r="E40" s="15"/>
      <c r="F40" s="15"/>
      <c r="G40" s="15"/>
      <c r="H40" s="15"/>
      <c r="I40" s="15"/>
    </row>
    <row r="41" spans="1:9" x14ac:dyDescent="0.25">
      <c r="A41" s="15"/>
      <c r="B41" s="15"/>
      <c r="C41" s="15"/>
      <c r="D41" s="15"/>
      <c r="E41" s="15"/>
      <c r="F41" s="15"/>
      <c r="G41" s="15"/>
      <c r="H41" s="15"/>
      <c r="I41" s="15"/>
    </row>
    <row r="42" spans="1:9" x14ac:dyDescent="0.25">
      <c r="A42" s="15"/>
      <c r="B42" s="30" t="s">
        <v>57</v>
      </c>
      <c r="C42" s="30"/>
      <c r="D42" s="30"/>
      <c r="E42" s="30"/>
      <c r="F42" s="30"/>
      <c r="G42" s="30"/>
      <c r="H42" s="30"/>
      <c r="I42" s="15"/>
    </row>
    <row r="43" spans="1:9" x14ac:dyDescent="0.25">
      <c r="A43" s="15"/>
      <c r="B43" s="15"/>
      <c r="C43" s="15"/>
      <c r="D43" s="15"/>
      <c r="E43" s="15"/>
      <c r="F43" s="15"/>
      <c r="G43" s="15"/>
      <c r="H43" s="15"/>
      <c r="I43" s="15"/>
    </row>
    <row r="44" spans="1:9" x14ac:dyDescent="0.25">
      <c r="A44" s="33"/>
      <c r="B44" s="33"/>
      <c r="C44" s="33"/>
      <c r="D44" s="33"/>
      <c r="E44" s="33"/>
      <c r="F44" s="33"/>
      <c r="G44" s="33"/>
      <c r="H44" s="33"/>
      <c r="I44" s="33"/>
    </row>
  </sheetData>
  <mergeCells count="5">
    <mergeCell ref="C12:D12"/>
    <mergeCell ref="C13:D13"/>
    <mergeCell ref="C15:D15"/>
    <mergeCell ref="C14:D14"/>
    <mergeCell ref="C10:D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38"/>
  <sheetViews>
    <sheetView workbookViewId="0"/>
  </sheetViews>
  <sheetFormatPr defaultRowHeight="15" x14ac:dyDescent="0.25"/>
  <cols>
    <col min="1" max="1" width="3" style="53" customWidth="1"/>
    <col min="2" max="2" width="18.140625" style="53" bestFit="1" customWidth="1"/>
    <col min="3" max="3" width="7.140625" style="53" bestFit="1" customWidth="1"/>
    <col min="4" max="4" width="11" style="53" bestFit="1" customWidth="1"/>
    <col min="5" max="5" width="16.28515625" style="53" customWidth="1"/>
    <col min="6" max="6" width="11.85546875" style="53" bestFit="1" customWidth="1"/>
    <col min="7" max="7" width="11.85546875" style="53" customWidth="1"/>
    <col min="8" max="8" width="10.28515625" style="63" customWidth="1"/>
    <col min="9" max="9" width="9" style="63" customWidth="1"/>
    <col min="10" max="10" width="15.5703125" style="53" bestFit="1" customWidth="1"/>
    <col min="11" max="11" width="9.85546875" style="53" bestFit="1" customWidth="1"/>
    <col min="12" max="12" width="13.28515625" style="53" bestFit="1" customWidth="1"/>
    <col min="13" max="13" width="27.140625" style="53" bestFit="1" customWidth="1"/>
    <col min="14" max="16384" width="9.140625" style="53"/>
  </cols>
  <sheetData>
    <row r="1" spans="2:13" ht="56.25" customHeight="1" thickBot="1" x14ac:dyDescent="0.3">
      <c r="H1" s="53"/>
      <c r="I1" s="53"/>
    </row>
    <row r="2" spans="2:13" ht="15.75" thickBot="1" x14ac:dyDescent="0.3">
      <c r="B2" s="72" t="s">
        <v>44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</row>
    <row r="3" spans="2:13" ht="30" x14ac:dyDescent="0.25">
      <c r="B3" s="54" t="s">
        <v>15</v>
      </c>
      <c r="C3" s="54" t="s">
        <v>16</v>
      </c>
      <c r="D3" s="54" t="s">
        <v>17</v>
      </c>
      <c r="E3" s="55" t="s">
        <v>52</v>
      </c>
      <c r="F3" s="54" t="s">
        <v>18</v>
      </c>
      <c r="G3" s="55" t="s">
        <v>58</v>
      </c>
      <c r="H3" s="56" t="s">
        <v>12</v>
      </c>
      <c r="I3" s="57" t="s">
        <v>55</v>
      </c>
      <c r="J3" s="54" t="s">
        <v>3</v>
      </c>
      <c r="K3" s="54" t="s">
        <v>5</v>
      </c>
      <c r="L3" s="54" t="s">
        <v>6</v>
      </c>
      <c r="M3" s="54" t="s">
        <v>4</v>
      </c>
    </row>
    <row r="4" spans="2:13" x14ac:dyDescent="0.25">
      <c r="B4" s="58"/>
      <c r="C4" s="58"/>
      <c r="D4" s="58"/>
      <c r="E4" s="58"/>
      <c r="F4" s="58"/>
      <c r="G4" s="59">
        <f>Table3511[[#This Row],[Cost/Unit]]+Table3511[[#This Row],[Cost -Valve Box (if applicable)]]</f>
        <v>0</v>
      </c>
      <c r="H4" s="60">
        <f>Table3511[[#This Row],[Total Cost/Unit]]*Table3511[[#This Row],[Quantity]]</f>
        <v>0</v>
      </c>
      <c r="I4" s="61"/>
      <c r="J4" s="58"/>
      <c r="K4" s="58"/>
      <c r="L4" s="62">
        <f>Summary!$C$10</f>
        <v>0</v>
      </c>
      <c r="M4" s="62">
        <f>Summary!$C$10</f>
        <v>0</v>
      </c>
    </row>
    <row r="5" spans="2:13" x14ac:dyDescent="0.25">
      <c r="B5" s="58"/>
      <c r="C5" s="58"/>
      <c r="D5" s="58"/>
      <c r="E5" s="58"/>
      <c r="F5" s="58"/>
      <c r="G5" s="59">
        <f>Table3511[[#This Row],[Cost/Unit]]+Table3511[[#This Row],[Cost -Valve Box (if applicable)]]</f>
        <v>0</v>
      </c>
      <c r="H5" s="60">
        <f>Table3511[[#This Row],[Total Cost/Unit]]*Table3511[[#This Row],[Quantity]]</f>
        <v>0</v>
      </c>
      <c r="I5" s="61"/>
      <c r="J5" s="58"/>
      <c r="K5" s="58"/>
      <c r="L5" s="62">
        <f>Summary!$C$10</f>
        <v>0</v>
      </c>
      <c r="M5" s="62">
        <f>Summary!$C$10</f>
        <v>0</v>
      </c>
    </row>
    <row r="6" spans="2:13" x14ac:dyDescent="0.25">
      <c r="B6" s="58"/>
      <c r="C6" s="58"/>
      <c r="D6" s="58"/>
      <c r="E6" s="58"/>
      <c r="F6" s="58"/>
      <c r="G6" s="59">
        <f>Table3511[[#This Row],[Cost/Unit]]+Table3511[[#This Row],[Cost -Valve Box (if applicable)]]</f>
        <v>0</v>
      </c>
      <c r="H6" s="60">
        <f>Table3511[[#This Row],[Total Cost/Unit]]*Table3511[[#This Row],[Quantity]]</f>
        <v>0</v>
      </c>
      <c r="I6" s="61"/>
      <c r="J6" s="58"/>
      <c r="K6" s="58"/>
      <c r="L6" s="62">
        <f>Summary!$C$10</f>
        <v>0</v>
      </c>
      <c r="M6" s="62">
        <f>Summary!$C$10</f>
        <v>0</v>
      </c>
    </row>
    <row r="7" spans="2:13" x14ac:dyDescent="0.25">
      <c r="B7" s="58"/>
      <c r="C7" s="58"/>
      <c r="D7" s="58"/>
      <c r="E7" s="58"/>
      <c r="F7" s="58"/>
      <c r="G7" s="59">
        <f>Table3511[[#This Row],[Cost/Unit]]+Table3511[[#This Row],[Cost -Valve Box (if applicable)]]</f>
        <v>0</v>
      </c>
      <c r="H7" s="60">
        <f>Table3511[[#This Row],[Total Cost/Unit]]*Table3511[[#This Row],[Quantity]]</f>
        <v>0</v>
      </c>
      <c r="I7" s="61"/>
      <c r="J7" s="58"/>
      <c r="K7" s="58"/>
      <c r="L7" s="62">
        <f>Summary!$C$10</f>
        <v>0</v>
      </c>
      <c r="M7" s="62">
        <f>Summary!$C$10</f>
        <v>0</v>
      </c>
    </row>
    <row r="8" spans="2:13" x14ac:dyDescent="0.25">
      <c r="B8" s="58"/>
      <c r="C8" s="58"/>
      <c r="D8" s="58"/>
      <c r="E8" s="58"/>
      <c r="F8" s="58"/>
      <c r="G8" s="59">
        <f>Table3511[[#This Row],[Cost/Unit]]+Table3511[[#This Row],[Cost -Valve Box (if applicable)]]</f>
        <v>0</v>
      </c>
      <c r="H8" s="60">
        <f>Table3511[[#This Row],[Total Cost/Unit]]*Table3511[[#This Row],[Quantity]]</f>
        <v>0</v>
      </c>
      <c r="I8" s="61"/>
      <c r="J8" s="58"/>
      <c r="K8" s="58"/>
      <c r="L8" s="62">
        <f>Summary!$C$10</f>
        <v>0</v>
      </c>
      <c r="M8" s="62">
        <f>Summary!$C$10</f>
        <v>0</v>
      </c>
    </row>
    <row r="9" spans="2:13" x14ac:dyDescent="0.25">
      <c r="B9" s="58"/>
      <c r="C9" s="58"/>
      <c r="D9" s="58"/>
      <c r="E9" s="58"/>
      <c r="F9" s="58"/>
      <c r="G9" s="59">
        <f>Table3511[[#This Row],[Cost/Unit]]+Table3511[[#This Row],[Cost -Valve Box (if applicable)]]</f>
        <v>0</v>
      </c>
      <c r="H9" s="60">
        <f>Table3511[[#This Row],[Total Cost/Unit]]*Table3511[[#This Row],[Quantity]]</f>
        <v>0</v>
      </c>
      <c r="I9" s="61"/>
      <c r="J9" s="58"/>
      <c r="K9" s="58"/>
      <c r="L9" s="62">
        <f>Summary!$C$10</f>
        <v>0</v>
      </c>
      <c r="M9" s="62">
        <f>Summary!$C$10</f>
        <v>0</v>
      </c>
    </row>
    <row r="10" spans="2:13" x14ac:dyDescent="0.25">
      <c r="B10" s="58"/>
      <c r="C10" s="58"/>
      <c r="D10" s="58"/>
      <c r="E10" s="58"/>
      <c r="F10" s="58"/>
      <c r="G10" s="59">
        <f>Table3511[[#This Row],[Cost/Unit]]+Table3511[[#This Row],[Cost -Valve Box (if applicable)]]</f>
        <v>0</v>
      </c>
      <c r="H10" s="60">
        <f>Table3511[[#This Row],[Total Cost/Unit]]*Table3511[[#This Row],[Quantity]]</f>
        <v>0</v>
      </c>
      <c r="I10" s="61"/>
      <c r="J10" s="58"/>
      <c r="K10" s="58"/>
      <c r="L10" s="62">
        <f>Summary!$C$10</f>
        <v>0</v>
      </c>
      <c r="M10" s="62">
        <f>Summary!$C$10</f>
        <v>0</v>
      </c>
    </row>
    <row r="11" spans="2:13" x14ac:dyDescent="0.25">
      <c r="B11" s="58"/>
      <c r="C11" s="58"/>
      <c r="D11" s="58"/>
      <c r="E11" s="58"/>
      <c r="F11" s="58"/>
      <c r="G11" s="59">
        <f>Table3511[[#This Row],[Cost/Unit]]+Table3511[[#This Row],[Cost -Valve Box (if applicable)]]</f>
        <v>0</v>
      </c>
      <c r="H11" s="60">
        <f>Table3511[[#This Row],[Total Cost/Unit]]*Table3511[[#This Row],[Quantity]]</f>
        <v>0</v>
      </c>
      <c r="I11" s="61"/>
      <c r="J11" s="58"/>
      <c r="K11" s="58"/>
      <c r="L11" s="62">
        <f>Summary!$C$10</f>
        <v>0</v>
      </c>
      <c r="M11" s="62">
        <f>Summary!$C$10</f>
        <v>0</v>
      </c>
    </row>
    <row r="12" spans="2:13" x14ac:dyDescent="0.25">
      <c r="B12" s="58"/>
      <c r="C12" s="58"/>
      <c r="D12" s="58"/>
      <c r="E12" s="58"/>
      <c r="F12" s="58"/>
      <c r="G12" s="59">
        <f>Table3511[[#This Row],[Cost/Unit]]+Table3511[[#This Row],[Cost -Valve Box (if applicable)]]</f>
        <v>0</v>
      </c>
      <c r="H12" s="60">
        <f>Table3511[[#This Row],[Total Cost/Unit]]*Table3511[[#This Row],[Quantity]]</f>
        <v>0</v>
      </c>
      <c r="I12" s="61"/>
      <c r="J12" s="58"/>
      <c r="K12" s="58"/>
      <c r="L12" s="62">
        <f>Summary!$C$10</f>
        <v>0</v>
      </c>
      <c r="M12" s="62">
        <f>Summary!$C$10</f>
        <v>0</v>
      </c>
    </row>
    <row r="13" spans="2:13" x14ac:dyDescent="0.25">
      <c r="B13" s="58"/>
      <c r="C13" s="58"/>
      <c r="D13" s="58"/>
      <c r="E13" s="58"/>
      <c r="F13" s="58"/>
      <c r="G13" s="59">
        <f>Table3511[[#This Row],[Cost/Unit]]+Table3511[[#This Row],[Cost -Valve Box (if applicable)]]</f>
        <v>0</v>
      </c>
      <c r="H13" s="60">
        <f>Table3511[[#This Row],[Total Cost/Unit]]*Table3511[[#This Row],[Quantity]]</f>
        <v>0</v>
      </c>
      <c r="I13" s="61"/>
      <c r="J13" s="58"/>
      <c r="K13" s="58"/>
      <c r="L13" s="62">
        <f>Summary!$C$10</f>
        <v>0</v>
      </c>
      <c r="M13" s="62">
        <f>Summary!$C$10</f>
        <v>0</v>
      </c>
    </row>
    <row r="14" spans="2:13" x14ac:dyDescent="0.25">
      <c r="B14" s="58"/>
      <c r="C14" s="58"/>
      <c r="D14" s="58"/>
      <c r="E14" s="58"/>
      <c r="F14" s="58"/>
      <c r="G14" s="59">
        <f>Table3511[[#This Row],[Cost/Unit]]+Table3511[[#This Row],[Cost -Valve Box (if applicable)]]</f>
        <v>0</v>
      </c>
      <c r="H14" s="60">
        <f>Table3511[[#This Row],[Total Cost/Unit]]*Table3511[[#This Row],[Quantity]]</f>
        <v>0</v>
      </c>
      <c r="I14" s="61"/>
      <c r="J14" s="58"/>
      <c r="K14" s="58"/>
      <c r="L14" s="62">
        <f>Summary!$C$10</f>
        <v>0</v>
      </c>
      <c r="M14" s="62">
        <f>Summary!$C$10</f>
        <v>0</v>
      </c>
    </row>
    <row r="15" spans="2:13" x14ac:dyDescent="0.25">
      <c r="B15" s="58"/>
      <c r="C15" s="58"/>
      <c r="D15" s="58"/>
      <c r="E15" s="58"/>
      <c r="F15" s="58"/>
      <c r="G15" s="59">
        <f>Table3511[[#This Row],[Cost/Unit]]+Table3511[[#This Row],[Cost -Valve Box (if applicable)]]</f>
        <v>0</v>
      </c>
      <c r="H15" s="60">
        <f>Table3511[[#This Row],[Total Cost/Unit]]*Table3511[[#This Row],[Quantity]]</f>
        <v>0</v>
      </c>
      <c r="I15" s="61"/>
      <c r="J15" s="58"/>
      <c r="K15" s="58"/>
      <c r="L15" s="62">
        <f>Summary!$C$10</f>
        <v>0</v>
      </c>
      <c r="M15" s="62">
        <f>Summary!$C$10</f>
        <v>0</v>
      </c>
    </row>
    <row r="16" spans="2:13" x14ac:dyDescent="0.25">
      <c r="B16" s="58"/>
      <c r="C16" s="58"/>
      <c r="D16" s="58"/>
      <c r="E16" s="58"/>
      <c r="F16" s="58"/>
      <c r="G16" s="59">
        <f>Table3511[[#This Row],[Cost/Unit]]+Table3511[[#This Row],[Cost -Valve Box (if applicable)]]</f>
        <v>0</v>
      </c>
      <c r="H16" s="60">
        <f>Table3511[[#This Row],[Total Cost/Unit]]*Table3511[[#This Row],[Quantity]]</f>
        <v>0</v>
      </c>
      <c r="I16" s="61"/>
      <c r="J16" s="58"/>
      <c r="K16" s="58"/>
      <c r="L16" s="62">
        <f>Summary!$C$10</f>
        <v>0</v>
      </c>
      <c r="M16" s="62">
        <f>Summary!$C$10</f>
        <v>0</v>
      </c>
    </row>
    <row r="17" spans="2:13" x14ac:dyDescent="0.25">
      <c r="B17" s="58"/>
      <c r="C17" s="58"/>
      <c r="D17" s="58"/>
      <c r="E17" s="58"/>
      <c r="F17" s="58"/>
      <c r="G17" s="59">
        <f>Table3511[[#This Row],[Cost/Unit]]+Table3511[[#This Row],[Cost -Valve Box (if applicable)]]</f>
        <v>0</v>
      </c>
      <c r="H17" s="60">
        <f>Table3511[[#This Row],[Total Cost/Unit]]*Table3511[[#This Row],[Quantity]]</f>
        <v>0</v>
      </c>
      <c r="I17" s="61"/>
      <c r="J17" s="58"/>
      <c r="K17" s="58"/>
      <c r="L17" s="62">
        <f>Summary!$C$10</f>
        <v>0</v>
      </c>
      <c r="M17" s="62">
        <f>Summary!$C$10</f>
        <v>0</v>
      </c>
    </row>
    <row r="18" spans="2:13" x14ac:dyDescent="0.25">
      <c r="B18" s="58"/>
      <c r="C18" s="58"/>
      <c r="D18" s="58"/>
      <c r="E18" s="58"/>
      <c r="F18" s="58"/>
      <c r="G18" s="59">
        <f>Table3511[[#This Row],[Cost/Unit]]+Table3511[[#This Row],[Cost -Valve Box (if applicable)]]</f>
        <v>0</v>
      </c>
      <c r="H18" s="60">
        <f>Table3511[[#This Row],[Total Cost/Unit]]*Table3511[[#This Row],[Quantity]]</f>
        <v>0</v>
      </c>
      <c r="I18" s="61"/>
      <c r="J18" s="58"/>
      <c r="K18" s="58"/>
      <c r="L18" s="62">
        <f>Summary!$C$10</f>
        <v>0</v>
      </c>
      <c r="M18" s="62">
        <f>Summary!$C$10</f>
        <v>0</v>
      </c>
    </row>
    <row r="19" spans="2:13" x14ac:dyDescent="0.25">
      <c r="B19" s="58"/>
      <c r="C19" s="58"/>
      <c r="D19" s="58"/>
      <c r="E19" s="58"/>
      <c r="F19" s="58"/>
      <c r="G19" s="59">
        <f>Table3511[[#This Row],[Cost/Unit]]+Table3511[[#This Row],[Cost -Valve Box (if applicable)]]</f>
        <v>0</v>
      </c>
      <c r="H19" s="60">
        <f>Table3511[[#This Row],[Total Cost/Unit]]*Table3511[[#This Row],[Quantity]]</f>
        <v>0</v>
      </c>
      <c r="I19" s="61"/>
      <c r="J19" s="58"/>
      <c r="K19" s="58"/>
      <c r="L19" s="62">
        <f>Summary!$C$10</f>
        <v>0</v>
      </c>
      <c r="M19" s="62">
        <f>Summary!$C$10</f>
        <v>0</v>
      </c>
    </row>
    <row r="20" spans="2:13" x14ac:dyDescent="0.25">
      <c r="B20" s="58"/>
      <c r="C20" s="58"/>
      <c r="D20" s="58"/>
      <c r="E20" s="58"/>
      <c r="F20" s="58"/>
      <c r="G20" s="59">
        <f>Table3511[[#This Row],[Cost/Unit]]+Table3511[[#This Row],[Cost -Valve Box (if applicable)]]</f>
        <v>0</v>
      </c>
      <c r="H20" s="60">
        <f>Table3511[[#This Row],[Total Cost/Unit]]*Table3511[[#This Row],[Quantity]]</f>
        <v>0</v>
      </c>
      <c r="I20" s="61"/>
      <c r="J20" s="58"/>
      <c r="K20" s="58"/>
      <c r="L20" s="62">
        <f>Summary!$C$10</f>
        <v>0</v>
      </c>
      <c r="M20" s="62">
        <f>Summary!$C$10</f>
        <v>0</v>
      </c>
    </row>
    <row r="21" spans="2:13" x14ac:dyDescent="0.25">
      <c r="B21" s="58"/>
      <c r="C21" s="58"/>
      <c r="D21" s="58"/>
      <c r="E21" s="58"/>
      <c r="F21" s="58"/>
      <c r="G21" s="59">
        <f>Table3511[[#This Row],[Cost/Unit]]+Table3511[[#This Row],[Cost -Valve Box (if applicable)]]</f>
        <v>0</v>
      </c>
      <c r="H21" s="60">
        <f>Table3511[[#This Row],[Total Cost/Unit]]*Table3511[[#This Row],[Quantity]]</f>
        <v>0</v>
      </c>
      <c r="I21" s="61"/>
      <c r="J21" s="58"/>
      <c r="K21" s="58"/>
      <c r="L21" s="62">
        <f>Summary!$C$10</f>
        <v>0</v>
      </c>
      <c r="M21" s="62">
        <f>Summary!$C$10</f>
        <v>0</v>
      </c>
    </row>
    <row r="22" spans="2:13" x14ac:dyDescent="0.25">
      <c r="B22" s="58"/>
      <c r="C22" s="58"/>
      <c r="D22" s="58"/>
      <c r="E22" s="58"/>
      <c r="F22" s="58"/>
      <c r="G22" s="59">
        <f>Table3511[[#This Row],[Cost/Unit]]+Table3511[[#This Row],[Cost -Valve Box (if applicable)]]</f>
        <v>0</v>
      </c>
      <c r="H22" s="60">
        <f>Table3511[[#This Row],[Total Cost/Unit]]*Table3511[[#This Row],[Quantity]]</f>
        <v>0</v>
      </c>
      <c r="I22" s="61"/>
      <c r="J22" s="58"/>
      <c r="K22" s="58"/>
      <c r="L22" s="62">
        <f>Summary!$C$10</f>
        <v>0</v>
      </c>
      <c r="M22" s="62">
        <f>Summary!$C$10</f>
        <v>0</v>
      </c>
    </row>
    <row r="23" spans="2:13" x14ac:dyDescent="0.25">
      <c r="B23" s="58"/>
      <c r="C23" s="58"/>
      <c r="D23" s="58"/>
      <c r="E23" s="58"/>
      <c r="F23" s="58"/>
      <c r="G23" s="59">
        <f>Table3511[[#This Row],[Cost/Unit]]+Table3511[[#This Row],[Cost -Valve Box (if applicable)]]</f>
        <v>0</v>
      </c>
      <c r="H23" s="60">
        <f>Table3511[[#This Row],[Total Cost/Unit]]*Table3511[[#This Row],[Quantity]]</f>
        <v>0</v>
      </c>
      <c r="I23" s="61"/>
      <c r="J23" s="58"/>
      <c r="K23" s="58"/>
      <c r="L23" s="62">
        <f>Summary!$C$10</f>
        <v>0</v>
      </c>
      <c r="M23" s="62">
        <f>Summary!$C$10</f>
        <v>0</v>
      </c>
    </row>
    <row r="24" spans="2:13" x14ac:dyDescent="0.25">
      <c r="B24" s="58"/>
      <c r="C24" s="58"/>
      <c r="D24" s="58"/>
      <c r="E24" s="58"/>
      <c r="F24" s="58"/>
      <c r="G24" s="59">
        <f>Table3511[[#This Row],[Cost/Unit]]+Table3511[[#This Row],[Cost -Valve Box (if applicable)]]</f>
        <v>0</v>
      </c>
      <c r="H24" s="60">
        <f>Table3511[[#This Row],[Total Cost/Unit]]*Table3511[[#This Row],[Quantity]]</f>
        <v>0</v>
      </c>
      <c r="I24" s="61"/>
      <c r="J24" s="58"/>
      <c r="K24" s="58"/>
      <c r="L24" s="62">
        <f>Summary!$C$10</f>
        <v>0</v>
      </c>
      <c r="M24" s="62">
        <f>Summary!$C$10</f>
        <v>0</v>
      </c>
    </row>
    <row r="25" spans="2:13" x14ac:dyDescent="0.25">
      <c r="B25" s="58"/>
      <c r="C25" s="58"/>
      <c r="D25" s="58"/>
      <c r="E25" s="58"/>
      <c r="F25" s="58"/>
      <c r="G25" s="59">
        <f>Table3511[[#This Row],[Cost/Unit]]+Table3511[[#This Row],[Cost -Valve Box (if applicable)]]</f>
        <v>0</v>
      </c>
      <c r="H25" s="60">
        <f>Table3511[[#This Row],[Total Cost/Unit]]*Table3511[[#This Row],[Quantity]]</f>
        <v>0</v>
      </c>
      <c r="I25" s="61"/>
      <c r="J25" s="58"/>
      <c r="K25" s="58"/>
      <c r="L25" s="62">
        <f>Summary!$C$10</f>
        <v>0</v>
      </c>
      <c r="M25" s="62">
        <f>Summary!$C$10</f>
        <v>0</v>
      </c>
    </row>
    <row r="26" spans="2:13" x14ac:dyDescent="0.25">
      <c r="B26" s="58"/>
      <c r="C26" s="58"/>
      <c r="D26" s="58"/>
      <c r="E26" s="58"/>
      <c r="F26" s="58"/>
      <c r="G26" s="59">
        <f>Table3511[[#This Row],[Cost/Unit]]+Table3511[[#This Row],[Cost -Valve Box (if applicable)]]</f>
        <v>0</v>
      </c>
      <c r="H26" s="60">
        <f>Table3511[[#This Row],[Total Cost/Unit]]*Table3511[[#This Row],[Quantity]]</f>
        <v>0</v>
      </c>
      <c r="I26" s="61"/>
      <c r="J26" s="58"/>
      <c r="K26" s="58"/>
      <c r="L26" s="62">
        <f>Summary!$C$10</f>
        <v>0</v>
      </c>
      <c r="M26" s="62">
        <f>Summary!$C$10</f>
        <v>0</v>
      </c>
    </row>
    <row r="27" spans="2:13" x14ac:dyDescent="0.25">
      <c r="B27" s="58"/>
      <c r="C27" s="58"/>
      <c r="D27" s="58"/>
      <c r="E27" s="58"/>
      <c r="F27" s="58"/>
      <c r="G27" s="59">
        <f>Table3511[[#This Row],[Cost/Unit]]+Table3511[[#This Row],[Cost -Valve Box (if applicable)]]</f>
        <v>0</v>
      </c>
      <c r="H27" s="60">
        <f>Table3511[[#This Row],[Total Cost/Unit]]*Table3511[[#This Row],[Quantity]]</f>
        <v>0</v>
      </c>
      <c r="I27" s="61"/>
      <c r="J27" s="58"/>
      <c r="K27" s="58"/>
      <c r="L27" s="62">
        <f>Summary!$C$10</f>
        <v>0</v>
      </c>
      <c r="M27" s="62">
        <f>Summary!$C$10</f>
        <v>0</v>
      </c>
    </row>
    <row r="28" spans="2:13" x14ac:dyDescent="0.25">
      <c r="B28" s="58"/>
      <c r="C28" s="58"/>
      <c r="D28" s="58"/>
      <c r="E28" s="58"/>
      <c r="F28" s="58"/>
      <c r="G28" s="59">
        <f>Table3511[[#This Row],[Cost/Unit]]+Table3511[[#This Row],[Cost -Valve Box (if applicable)]]</f>
        <v>0</v>
      </c>
      <c r="H28" s="60">
        <f>Table3511[[#This Row],[Total Cost/Unit]]*Table3511[[#This Row],[Quantity]]</f>
        <v>0</v>
      </c>
      <c r="I28" s="61"/>
      <c r="J28" s="58"/>
      <c r="K28" s="58"/>
      <c r="L28" s="62">
        <f>Summary!$C$10</f>
        <v>0</v>
      </c>
      <c r="M28" s="62">
        <f>Summary!$C$10</f>
        <v>0</v>
      </c>
    </row>
    <row r="29" spans="2:13" x14ac:dyDescent="0.25">
      <c r="B29" s="58"/>
      <c r="C29" s="58"/>
      <c r="D29" s="58"/>
      <c r="E29" s="58"/>
      <c r="F29" s="58"/>
      <c r="G29" s="59">
        <f>Table3511[[#This Row],[Cost/Unit]]+Table3511[[#This Row],[Cost -Valve Box (if applicable)]]</f>
        <v>0</v>
      </c>
      <c r="H29" s="60">
        <f>Table3511[[#This Row],[Total Cost/Unit]]*Table3511[[#This Row],[Quantity]]</f>
        <v>0</v>
      </c>
      <c r="I29" s="61"/>
      <c r="J29" s="58"/>
      <c r="K29" s="58"/>
      <c r="L29" s="62">
        <f>Summary!$C$10</f>
        <v>0</v>
      </c>
      <c r="M29" s="62">
        <f>Summary!$C$10</f>
        <v>0</v>
      </c>
    </row>
    <row r="30" spans="2:13" x14ac:dyDescent="0.25">
      <c r="B30" s="58"/>
      <c r="C30" s="58"/>
      <c r="D30" s="58"/>
      <c r="E30" s="58"/>
      <c r="F30" s="58"/>
      <c r="G30" s="59">
        <f>Table3511[[#This Row],[Cost/Unit]]+Table3511[[#This Row],[Cost -Valve Box (if applicable)]]</f>
        <v>0</v>
      </c>
      <c r="H30" s="60">
        <f>Table3511[[#This Row],[Total Cost/Unit]]*Table3511[[#This Row],[Quantity]]</f>
        <v>0</v>
      </c>
      <c r="I30" s="61"/>
      <c r="J30" s="58"/>
      <c r="K30" s="58"/>
      <c r="L30" s="62">
        <f>Summary!$C$10</f>
        <v>0</v>
      </c>
      <c r="M30" s="62">
        <f>Summary!$C$10</f>
        <v>0</v>
      </c>
    </row>
    <row r="31" spans="2:13" x14ac:dyDescent="0.25">
      <c r="B31" s="58"/>
      <c r="C31" s="58"/>
      <c r="D31" s="58"/>
      <c r="E31" s="58"/>
      <c r="F31" s="58"/>
      <c r="G31" s="59">
        <f>Table3511[[#This Row],[Cost/Unit]]+Table3511[[#This Row],[Cost -Valve Box (if applicable)]]</f>
        <v>0</v>
      </c>
      <c r="H31" s="60">
        <f>Table3511[[#This Row],[Total Cost/Unit]]*Table3511[[#This Row],[Quantity]]</f>
        <v>0</v>
      </c>
      <c r="I31" s="61"/>
      <c r="J31" s="58"/>
      <c r="K31" s="58"/>
      <c r="L31" s="62">
        <f>Summary!$C$10</f>
        <v>0</v>
      </c>
      <c r="M31" s="62">
        <f>Summary!$C$10</f>
        <v>0</v>
      </c>
    </row>
    <row r="32" spans="2:13" x14ac:dyDescent="0.25">
      <c r="B32" s="58"/>
      <c r="C32" s="58"/>
      <c r="D32" s="58"/>
      <c r="E32" s="58"/>
      <c r="F32" s="58"/>
      <c r="G32" s="59">
        <f>Table3511[[#This Row],[Cost/Unit]]+Table3511[[#This Row],[Cost -Valve Box (if applicable)]]</f>
        <v>0</v>
      </c>
      <c r="H32" s="60">
        <f>Table3511[[#This Row],[Total Cost/Unit]]*Table3511[[#This Row],[Quantity]]</f>
        <v>0</v>
      </c>
      <c r="I32" s="61"/>
      <c r="J32" s="58"/>
      <c r="K32" s="58"/>
      <c r="L32" s="62">
        <f>Summary!$C$10</f>
        <v>0</v>
      </c>
      <c r="M32" s="62">
        <f>Summary!$C$10</f>
        <v>0</v>
      </c>
    </row>
    <row r="34" spans="1:10" x14ac:dyDescent="0.25">
      <c r="A34" s="53" t="s">
        <v>12</v>
      </c>
      <c r="H34" s="63">
        <f>SUM(Table3511[Total])</f>
        <v>0</v>
      </c>
    </row>
    <row r="36" spans="1:10" x14ac:dyDescent="0.25">
      <c r="F36" s="53" t="s">
        <v>26</v>
      </c>
      <c r="H36" s="53"/>
      <c r="I36" s="53"/>
      <c r="J36" s="64">
        <f>Summary!$C$6</f>
        <v>0</v>
      </c>
    </row>
    <row r="37" spans="1:10" x14ac:dyDescent="0.25">
      <c r="B37" s="65"/>
      <c r="C37" s="53" t="s">
        <v>19</v>
      </c>
      <c r="F37" s="53" t="s">
        <v>25</v>
      </c>
      <c r="H37" s="53"/>
      <c r="I37" s="53"/>
      <c r="J37" s="64">
        <f>Summary!$C$8</f>
        <v>0</v>
      </c>
    </row>
    <row r="38" spans="1:10" x14ac:dyDescent="0.25">
      <c r="B38" s="58"/>
      <c r="C38" s="53" t="s">
        <v>54</v>
      </c>
    </row>
  </sheetData>
  <mergeCells count="1">
    <mergeCell ref="B2:M2"/>
  </mergeCells>
  <pageMargins left="0.7" right="0.7" top="0.75" bottom="0.75" header="0.3" footer="0.3"/>
  <pageSetup scale="85" orientation="landscape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8"/>
  <sheetViews>
    <sheetView workbookViewId="0"/>
  </sheetViews>
  <sheetFormatPr defaultRowHeight="15" x14ac:dyDescent="0.25"/>
  <cols>
    <col min="1" max="1" width="3.28515625" customWidth="1"/>
    <col min="4" max="4" width="10.7109375" customWidth="1"/>
    <col min="6" max="6" width="9.7109375" customWidth="1"/>
    <col min="7" max="7" width="12.140625" customWidth="1"/>
    <col min="8" max="8" width="13.140625" customWidth="1"/>
    <col min="9" max="9" width="12.85546875" customWidth="1"/>
    <col min="10" max="10" width="14" customWidth="1"/>
    <col min="11" max="11" width="13.140625" customWidth="1"/>
    <col min="12" max="12" width="11.7109375" customWidth="1"/>
    <col min="13" max="13" width="11" customWidth="1"/>
    <col min="14" max="14" width="9.5703125" customWidth="1"/>
    <col min="15" max="15" width="15.28515625" customWidth="1"/>
    <col min="16" max="16" width="16.7109375" customWidth="1"/>
  </cols>
  <sheetData>
    <row r="1" spans="2:16" ht="56.25" customHeight="1" thickBot="1" x14ac:dyDescent="0.3"/>
    <row r="2" spans="2:16" ht="15.75" thickBot="1" x14ac:dyDescent="0.3">
      <c r="B2" s="69" t="s">
        <v>21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1"/>
    </row>
    <row r="3" spans="2:16" s="3" customFormat="1" ht="45" x14ac:dyDescent="0.25">
      <c r="B3" s="2" t="s">
        <v>0</v>
      </c>
      <c r="C3" s="2" t="s">
        <v>1</v>
      </c>
      <c r="D3" s="2" t="s">
        <v>2</v>
      </c>
      <c r="E3" s="2" t="s">
        <v>7</v>
      </c>
      <c r="F3" s="2" t="s">
        <v>8</v>
      </c>
      <c r="G3" s="2" t="s">
        <v>9</v>
      </c>
      <c r="H3" s="2" t="s">
        <v>13</v>
      </c>
      <c r="I3" s="2" t="s">
        <v>50</v>
      </c>
      <c r="J3" s="2" t="s">
        <v>47</v>
      </c>
      <c r="K3" s="2" t="s">
        <v>6</v>
      </c>
      <c r="L3" s="2" t="s">
        <v>4</v>
      </c>
      <c r="M3" s="2" t="s">
        <v>10</v>
      </c>
      <c r="N3" s="2" t="s">
        <v>55</v>
      </c>
      <c r="O3" s="2" t="s">
        <v>3</v>
      </c>
      <c r="P3" s="2" t="s">
        <v>5</v>
      </c>
    </row>
    <row r="4" spans="2:16" x14ac:dyDescent="0.25">
      <c r="B4" s="48"/>
      <c r="C4" s="48"/>
      <c r="D4" s="48"/>
      <c r="E4" s="48"/>
      <c r="F4" s="49"/>
      <c r="G4" s="6" t="str">
        <f>IF(ISERROR(Table2[[#This Row],[Length]]/$E$24),"",Table2[[#This Row],[Length]]/$E$24)</f>
        <v/>
      </c>
      <c r="H4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4" s="7" t="str">
        <f>IF(ISERROR(Table2[[#This Row],[Cost/LF]]+Table2[[#This Row],[Consolidated Cost/LF]]),"",Table2[[#This Row],[Cost/LF]]+Table2[[#This Row],[Consolidated Cost/LF]])</f>
        <v/>
      </c>
      <c r="J4" s="7" t="str">
        <f>IF(ISERROR(Table2[[#This Row],[Final Cost/LF]]*Table2[[#This Row],[Length]]),"",Table2[[#This Row],[Final Cost/LF]]*Table2[[#This Row],[Length]])</f>
        <v/>
      </c>
      <c r="K4" s="8">
        <f>Summary!$C$10</f>
        <v>0</v>
      </c>
      <c r="L4" s="8">
        <f>Summary!$C$10</f>
        <v>0</v>
      </c>
      <c r="M4" s="8" t="str">
        <f>IF(Summary!$G$6="x",IF(Summary!$G$10+365=365,"",Summary!$G$10+365),IF(Summary!$G$8="x",Summary!$C$10+365,""))</f>
        <v/>
      </c>
      <c r="N4" s="48"/>
      <c r="O4" s="48"/>
      <c r="P4" s="48"/>
    </row>
    <row r="5" spans="2:16" x14ac:dyDescent="0.25">
      <c r="B5" s="48"/>
      <c r="C5" s="48"/>
      <c r="D5" s="48"/>
      <c r="E5" s="48"/>
      <c r="F5" s="49"/>
      <c r="G5" s="6" t="str">
        <f>IF(ISERROR(Table2[[#This Row],[Length]]/$E$24),"",Table2[[#This Row],[Length]]/$E$24)</f>
        <v/>
      </c>
      <c r="H5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5" s="7" t="str">
        <f>IF(ISERROR(Table2[[#This Row],[Cost/LF]]+Table2[[#This Row],[Consolidated Cost/LF]]),"",Table2[[#This Row],[Cost/LF]]+Table2[[#This Row],[Consolidated Cost/LF]])</f>
        <v/>
      </c>
      <c r="J5" s="7" t="str">
        <f>IF(ISERROR(Table2[[#This Row],[Final Cost/LF]]*Table2[[#This Row],[Length]]),"",Table2[[#This Row],[Final Cost/LF]]*Table2[[#This Row],[Length]])</f>
        <v/>
      </c>
      <c r="K5" s="8">
        <f>Summary!$C$10</f>
        <v>0</v>
      </c>
      <c r="L5" s="8">
        <f>Summary!$C$10</f>
        <v>0</v>
      </c>
      <c r="M5" s="8" t="str">
        <f>IF(Summary!$G$6="x",IF(Summary!$G$10+365=365,"",Summary!$G$10+365),IF(Summary!$G$8="x",Summary!$C$10+365,""))</f>
        <v/>
      </c>
      <c r="N5" s="48"/>
      <c r="O5" s="48"/>
      <c r="P5" s="48"/>
    </row>
    <row r="6" spans="2:16" x14ac:dyDescent="0.25">
      <c r="B6" s="48"/>
      <c r="C6" s="48"/>
      <c r="D6" s="48"/>
      <c r="E6" s="48"/>
      <c r="F6" s="49"/>
      <c r="G6" s="6" t="str">
        <f>IF(ISERROR(Table2[[#This Row],[Length]]/$E$24),"",Table2[[#This Row],[Length]]/$E$24)</f>
        <v/>
      </c>
      <c r="H6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6" s="7" t="str">
        <f>IF(ISERROR(Table2[[#This Row],[Cost/LF]]+Table2[[#This Row],[Consolidated Cost/LF]]),"",Table2[[#This Row],[Cost/LF]]+Table2[[#This Row],[Consolidated Cost/LF]])</f>
        <v/>
      </c>
      <c r="J6" s="7" t="str">
        <f>IF(ISERROR(Table2[[#This Row],[Final Cost/LF]]*Table2[[#This Row],[Length]]),"",Table2[[#This Row],[Final Cost/LF]]*Table2[[#This Row],[Length]])</f>
        <v/>
      </c>
      <c r="K6" s="8">
        <f>Summary!$C$10</f>
        <v>0</v>
      </c>
      <c r="L6" s="8">
        <f>Summary!$C$10</f>
        <v>0</v>
      </c>
      <c r="M6" s="8" t="str">
        <f>IF(Summary!$G$6="x",IF(Summary!$G$10+365=365,"",Summary!$G$10+365),IF(Summary!$G$8="x",Summary!$C$10+365,""))</f>
        <v/>
      </c>
      <c r="N6" s="48"/>
      <c r="O6" s="48"/>
      <c r="P6" s="48"/>
    </row>
    <row r="7" spans="2:16" x14ac:dyDescent="0.25">
      <c r="B7" s="48"/>
      <c r="C7" s="48"/>
      <c r="D7" s="48"/>
      <c r="E7" s="48"/>
      <c r="F7" s="49"/>
      <c r="G7" s="6" t="str">
        <f>IF(ISERROR(Table2[[#This Row],[Length]]/$E$24),"",Table2[[#This Row],[Length]]/$E$24)</f>
        <v/>
      </c>
      <c r="H7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7" s="7" t="str">
        <f>IF(ISERROR(Table2[[#This Row],[Cost/LF]]+Table2[[#This Row],[Consolidated Cost/LF]]),"",Table2[[#This Row],[Cost/LF]]+Table2[[#This Row],[Consolidated Cost/LF]])</f>
        <v/>
      </c>
      <c r="J7" s="7" t="str">
        <f>IF(ISERROR(Table2[[#This Row],[Final Cost/LF]]*Table2[[#This Row],[Length]]),"",Table2[[#This Row],[Final Cost/LF]]*Table2[[#This Row],[Length]])</f>
        <v/>
      </c>
      <c r="K7" s="8">
        <f>Summary!$C$10</f>
        <v>0</v>
      </c>
      <c r="L7" s="8">
        <f>Summary!$C$10</f>
        <v>0</v>
      </c>
      <c r="M7" s="8" t="str">
        <f>IF(Summary!$G$6="x",IF(Summary!$G$10+365=365,"",Summary!$G$10+365),IF(Summary!$G$8="x",Summary!$C$10+365,""))</f>
        <v/>
      </c>
      <c r="N7" s="48"/>
      <c r="O7" s="48"/>
      <c r="P7" s="48"/>
    </row>
    <row r="8" spans="2:16" x14ac:dyDescent="0.25">
      <c r="B8" s="48"/>
      <c r="C8" s="48"/>
      <c r="D8" s="48"/>
      <c r="E8" s="48"/>
      <c r="F8" s="49"/>
      <c r="G8" s="6" t="str">
        <f>IF(ISERROR(Table2[[#This Row],[Length]]/$E$24),"",Table2[[#This Row],[Length]]/$E$24)</f>
        <v/>
      </c>
      <c r="H8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8" s="7" t="str">
        <f>IF(ISERROR(Table2[[#This Row],[Cost/LF]]+Table2[[#This Row],[Consolidated Cost/LF]]),"",Table2[[#This Row],[Cost/LF]]+Table2[[#This Row],[Consolidated Cost/LF]])</f>
        <v/>
      </c>
      <c r="J8" s="7" t="str">
        <f>IF(ISERROR(Table2[[#This Row],[Final Cost/LF]]*Table2[[#This Row],[Length]]),"",Table2[[#This Row],[Final Cost/LF]]*Table2[[#This Row],[Length]])</f>
        <v/>
      </c>
      <c r="K8" s="8">
        <f>Summary!$C$10</f>
        <v>0</v>
      </c>
      <c r="L8" s="8">
        <f>Summary!$C$10</f>
        <v>0</v>
      </c>
      <c r="M8" s="8" t="str">
        <f>IF(Summary!$G$6="x",IF(Summary!$G$10+365=365,"",Summary!$G$10+365),IF(Summary!$G$8="x",Summary!$C$10+365,""))</f>
        <v/>
      </c>
      <c r="N8" s="48"/>
      <c r="O8" s="48"/>
      <c r="P8" s="48"/>
    </row>
    <row r="9" spans="2:16" x14ac:dyDescent="0.25">
      <c r="B9" s="48"/>
      <c r="C9" s="48"/>
      <c r="D9" s="48"/>
      <c r="E9" s="48"/>
      <c r="F9" s="49"/>
      <c r="G9" s="6" t="str">
        <f>IF(ISERROR(Table2[[#This Row],[Length]]/$E$24),"",Table2[[#This Row],[Length]]/$E$24)</f>
        <v/>
      </c>
      <c r="H9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9" s="7" t="str">
        <f>IF(ISERROR(Table2[[#This Row],[Cost/LF]]+Table2[[#This Row],[Consolidated Cost/LF]]),"",Table2[[#This Row],[Cost/LF]]+Table2[[#This Row],[Consolidated Cost/LF]])</f>
        <v/>
      </c>
      <c r="J9" s="7" t="str">
        <f>IF(ISERROR(Table2[[#This Row],[Final Cost/LF]]*Table2[[#This Row],[Length]]),"",Table2[[#This Row],[Final Cost/LF]]*Table2[[#This Row],[Length]])</f>
        <v/>
      </c>
      <c r="K9" s="8">
        <f>Summary!$C$10</f>
        <v>0</v>
      </c>
      <c r="L9" s="8">
        <f>Summary!$C$10</f>
        <v>0</v>
      </c>
      <c r="M9" s="8" t="str">
        <f>IF(Summary!$G$6="x",IF(Summary!$G$10+365=365,"",Summary!$G$10+365),IF(Summary!$G$8="x",Summary!$C$10+365,""))</f>
        <v/>
      </c>
      <c r="N9" s="48"/>
      <c r="O9" s="48"/>
      <c r="P9" s="48"/>
    </row>
    <row r="10" spans="2:16" x14ac:dyDescent="0.25">
      <c r="B10" s="48"/>
      <c r="C10" s="48"/>
      <c r="D10" s="48"/>
      <c r="E10" s="48"/>
      <c r="F10" s="49"/>
      <c r="G10" s="6" t="str">
        <f>IF(ISERROR(Table2[[#This Row],[Length]]/$E$24),"",Table2[[#This Row],[Length]]/$E$24)</f>
        <v/>
      </c>
      <c r="H10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10" s="7" t="str">
        <f>IF(ISERROR(Table2[[#This Row],[Cost/LF]]+Table2[[#This Row],[Consolidated Cost/LF]]),"",Table2[[#This Row],[Cost/LF]]+Table2[[#This Row],[Consolidated Cost/LF]])</f>
        <v/>
      </c>
      <c r="J10" s="7" t="str">
        <f>IF(ISERROR(Table2[[#This Row],[Final Cost/LF]]*Table2[[#This Row],[Length]]),"",Table2[[#This Row],[Final Cost/LF]]*Table2[[#This Row],[Length]])</f>
        <v/>
      </c>
      <c r="K10" s="8">
        <f>Summary!$C$10</f>
        <v>0</v>
      </c>
      <c r="L10" s="8">
        <f>Summary!$C$10</f>
        <v>0</v>
      </c>
      <c r="M10" s="8" t="str">
        <f>IF(Summary!$G$6="x",IF(Summary!$G$10+365=365,"",Summary!$G$10+365),IF(Summary!$G$8="x",Summary!$C$10+365,""))</f>
        <v/>
      </c>
      <c r="N10" s="48"/>
      <c r="O10" s="48"/>
      <c r="P10" s="48"/>
    </row>
    <row r="11" spans="2:16" x14ac:dyDescent="0.25">
      <c r="B11" s="48"/>
      <c r="C11" s="48"/>
      <c r="D11" s="48"/>
      <c r="E11" s="48"/>
      <c r="F11" s="49"/>
      <c r="G11" s="6" t="str">
        <f>IF(ISERROR(Table2[[#This Row],[Length]]/$E$24),"",Table2[[#This Row],[Length]]/$E$24)</f>
        <v/>
      </c>
      <c r="H11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11" s="7" t="str">
        <f>IF(ISERROR(Table2[[#This Row],[Cost/LF]]+Table2[[#This Row],[Consolidated Cost/LF]]),"",Table2[[#This Row],[Cost/LF]]+Table2[[#This Row],[Consolidated Cost/LF]])</f>
        <v/>
      </c>
      <c r="J11" s="7" t="str">
        <f>IF(ISERROR(Table2[[#This Row],[Final Cost/LF]]*Table2[[#This Row],[Length]]),"",Table2[[#This Row],[Final Cost/LF]]*Table2[[#This Row],[Length]])</f>
        <v/>
      </c>
      <c r="K11" s="8">
        <f>Summary!$C$10</f>
        <v>0</v>
      </c>
      <c r="L11" s="8">
        <f>Summary!$C$10</f>
        <v>0</v>
      </c>
      <c r="M11" s="8" t="str">
        <f>IF(Summary!$G$6="x",IF(Summary!$G$10+365=365,"",Summary!$G$10+365),IF(Summary!$G$8="x",Summary!$C$10+365,""))</f>
        <v/>
      </c>
      <c r="N11" s="48"/>
      <c r="O11" s="48"/>
      <c r="P11" s="48"/>
    </row>
    <row r="12" spans="2:16" x14ac:dyDescent="0.25">
      <c r="B12" s="48"/>
      <c r="C12" s="48"/>
      <c r="D12" s="48"/>
      <c r="E12" s="48"/>
      <c r="F12" s="49"/>
      <c r="G12" s="6" t="str">
        <f>IF(ISERROR(Table2[[#This Row],[Length]]/$E$24),"",Table2[[#This Row],[Length]]/$E$24)</f>
        <v/>
      </c>
      <c r="H12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12" s="7" t="str">
        <f>IF(ISERROR(Table2[[#This Row],[Cost/LF]]+Table2[[#This Row],[Consolidated Cost/LF]]),"",Table2[[#This Row],[Cost/LF]]+Table2[[#This Row],[Consolidated Cost/LF]])</f>
        <v/>
      </c>
      <c r="J12" s="7" t="str">
        <f>IF(ISERROR(Table2[[#This Row],[Final Cost/LF]]*Table2[[#This Row],[Length]]),"",Table2[[#This Row],[Final Cost/LF]]*Table2[[#This Row],[Length]])</f>
        <v/>
      </c>
      <c r="K12" s="8">
        <f>Summary!$C$10</f>
        <v>0</v>
      </c>
      <c r="L12" s="8">
        <f>Summary!$C$10</f>
        <v>0</v>
      </c>
      <c r="M12" s="8" t="str">
        <f>IF(Summary!$G$6="x",IF(Summary!$G$10+365=365,"",Summary!$G$10+365),IF(Summary!$G$8="x",Summary!$C$10+365,""))</f>
        <v/>
      </c>
      <c r="N12" s="48"/>
      <c r="O12" s="48"/>
      <c r="P12" s="48"/>
    </row>
    <row r="13" spans="2:16" x14ac:dyDescent="0.25">
      <c r="B13" s="48"/>
      <c r="C13" s="48"/>
      <c r="D13" s="48"/>
      <c r="E13" s="48"/>
      <c r="F13" s="49"/>
      <c r="G13" s="6" t="str">
        <f>IF(ISERROR(Table2[[#This Row],[Length]]/$E$24),"",Table2[[#This Row],[Length]]/$E$24)</f>
        <v/>
      </c>
      <c r="H13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13" s="7" t="str">
        <f>IF(ISERROR(Table2[[#This Row],[Cost/LF]]+Table2[[#This Row],[Consolidated Cost/LF]]),"",Table2[[#This Row],[Cost/LF]]+Table2[[#This Row],[Consolidated Cost/LF]])</f>
        <v/>
      </c>
      <c r="J13" s="7" t="str">
        <f>IF(ISERROR(Table2[[#This Row],[Final Cost/LF]]*Table2[[#This Row],[Length]]),"",Table2[[#This Row],[Final Cost/LF]]*Table2[[#This Row],[Length]])</f>
        <v/>
      </c>
      <c r="K13" s="8">
        <f>Summary!$C$10</f>
        <v>0</v>
      </c>
      <c r="L13" s="8">
        <f>Summary!$C$10</f>
        <v>0</v>
      </c>
      <c r="M13" s="8" t="str">
        <f>IF(Summary!$G$6="x",IF(Summary!$G$10+365=365,"",Summary!$G$10+365),IF(Summary!$G$8="x",Summary!$C$10+365,""))</f>
        <v/>
      </c>
      <c r="N13" s="48"/>
      <c r="O13" s="48"/>
      <c r="P13" s="48"/>
    </row>
    <row r="14" spans="2:16" x14ac:dyDescent="0.25">
      <c r="B14" s="48"/>
      <c r="C14" s="48"/>
      <c r="D14" s="48"/>
      <c r="E14" s="48"/>
      <c r="F14" s="49"/>
      <c r="G14" s="6" t="str">
        <f>IF(ISERROR(Table2[[#This Row],[Length]]/$E$24),"",Table2[[#This Row],[Length]]/$E$24)</f>
        <v/>
      </c>
      <c r="H14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14" s="7" t="str">
        <f>IF(ISERROR(Table2[[#This Row],[Cost/LF]]+Table2[[#This Row],[Consolidated Cost/LF]]),"",Table2[[#This Row],[Cost/LF]]+Table2[[#This Row],[Consolidated Cost/LF]])</f>
        <v/>
      </c>
      <c r="J14" s="7" t="str">
        <f>IF(ISERROR(Table2[[#This Row],[Final Cost/LF]]*Table2[[#This Row],[Length]]),"",Table2[[#This Row],[Final Cost/LF]]*Table2[[#This Row],[Length]])</f>
        <v/>
      </c>
      <c r="K14" s="8">
        <f>Summary!$C$10</f>
        <v>0</v>
      </c>
      <c r="L14" s="8">
        <f>Summary!$C$10</f>
        <v>0</v>
      </c>
      <c r="M14" s="8" t="str">
        <f>IF(Summary!$G$6="x",IF(Summary!$G$10+365=365,"",Summary!$G$10+365),IF(Summary!$G$8="x",Summary!$C$10+365,""))</f>
        <v/>
      </c>
      <c r="N14" s="48"/>
      <c r="O14" s="48"/>
      <c r="P14" s="48"/>
    </row>
    <row r="15" spans="2:16" x14ac:dyDescent="0.25">
      <c r="B15" s="48"/>
      <c r="C15" s="48"/>
      <c r="D15" s="48"/>
      <c r="E15" s="48"/>
      <c r="F15" s="49"/>
      <c r="G15" s="6" t="str">
        <f>IF(ISERROR(Table2[[#This Row],[Length]]/$E$24),"",Table2[[#This Row],[Length]]/$E$24)</f>
        <v/>
      </c>
      <c r="H15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15" s="7" t="str">
        <f>IF(ISERROR(Table2[[#This Row],[Cost/LF]]+Table2[[#This Row],[Consolidated Cost/LF]]),"",Table2[[#This Row],[Cost/LF]]+Table2[[#This Row],[Consolidated Cost/LF]])</f>
        <v/>
      </c>
      <c r="J15" s="7" t="str">
        <f>IF(ISERROR(Table2[[#This Row],[Final Cost/LF]]*Table2[[#This Row],[Length]]),"",Table2[[#This Row],[Final Cost/LF]]*Table2[[#This Row],[Length]])</f>
        <v/>
      </c>
      <c r="K15" s="8">
        <f>Summary!$C$10</f>
        <v>0</v>
      </c>
      <c r="L15" s="8">
        <f>Summary!$C$10</f>
        <v>0</v>
      </c>
      <c r="M15" s="8" t="str">
        <f>IF(Summary!$G$6="x",IF(Summary!$G$10+365=365,"",Summary!$G$10+365),IF(Summary!$G$8="x",Summary!$C$10+365,""))</f>
        <v/>
      </c>
      <c r="N15" s="48"/>
      <c r="O15" s="48"/>
      <c r="P15" s="48"/>
    </row>
    <row r="16" spans="2:16" x14ac:dyDescent="0.25">
      <c r="B16" s="48"/>
      <c r="C16" s="48"/>
      <c r="D16" s="48"/>
      <c r="E16" s="48"/>
      <c r="F16" s="49"/>
      <c r="G16" s="6" t="str">
        <f>IF(ISERROR(Table2[[#This Row],[Length]]/$E$24),"",Table2[[#This Row],[Length]]/$E$24)</f>
        <v/>
      </c>
      <c r="H16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16" s="7" t="str">
        <f>IF(ISERROR(Table2[[#This Row],[Cost/LF]]+Table2[[#This Row],[Consolidated Cost/LF]]),"",Table2[[#This Row],[Cost/LF]]+Table2[[#This Row],[Consolidated Cost/LF]])</f>
        <v/>
      </c>
      <c r="J16" s="7" t="str">
        <f>IF(ISERROR(Table2[[#This Row],[Final Cost/LF]]*Table2[[#This Row],[Length]]),"",Table2[[#This Row],[Final Cost/LF]]*Table2[[#This Row],[Length]])</f>
        <v/>
      </c>
      <c r="K16" s="8">
        <f>Summary!$C$10</f>
        <v>0</v>
      </c>
      <c r="L16" s="8">
        <f>Summary!$C$10</f>
        <v>0</v>
      </c>
      <c r="M16" s="8" t="str">
        <f>IF(Summary!$G$6="x",IF(Summary!$G$10+365=365,"",Summary!$G$10+365),IF(Summary!$G$8="x",Summary!$C$10+365,""))</f>
        <v/>
      </c>
      <c r="N16" s="48"/>
      <c r="O16" s="48"/>
      <c r="P16" s="48"/>
    </row>
    <row r="17" spans="1:16" x14ac:dyDescent="0.25">
      <c r="B17" s="48"/>
      <c r="C17" s="48"/>
      <c r="D17" s="48"/>
      <c r="E17" s="48"/>
      <c r="F17" s="49"/>
      <c r="G17" s="6" t="str">
        <f>IF(ISERROR(Table2[[#This Row],[Length]]/$E$24),"",Table2[[#This Row],[Length]]/$E$24)</f>
        <v/>
      </c>
      <c r="H17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17" s="7" t="str">
        <f>IF(ISERROR(Table2[[#This Row],[Cost/LF]]+Table2[[#This Row],[Consolidated Cost/LF]]),"",Table2[[#This Row],[Cost/LF]]+Table2[[#This Row],[Consolidated Cost/LF]])</f>
        <v/>
      </c>
      <c r="J17" s="7" t="str">
        <f>IF(ISERROR(Table2[[#This Row],[Final Cost/LF]]*Table2[[#This Row],[Length]]),"",Table2[[#This Row],[Final Cost/LF]]*Table2[[#This Row],[Length]])</f>
        <v/>
      </c>
      <c r="K17" s="8">
        <f>Summary!$C$10</f>
        <v>0</v>
      </c>
      <c r="L17" s="8">
        <f>Summary!$C$10</f>
        <v>0</v>
      </c>
      <c r="M17" s="8" t="str">
        <f>IF(Summary!$G$6="x",IF(Summary!$G$10+365=365,"",Summary!$G$10+365),IF(Summary!$G$8="x",Summary!$C$10+365,""))</f>
        <v/>
      </c>
      <c r="N17" s="48"/>
      <c r="O17" s="48"/>
      <c r="P17" s="48"/>
    </row>
    <row r="18" spans="1:16" x14ac:dyDescent="0.25">
      <c r="B18" s="48"/>
      <c r="C18" s="48"/>
      <c r="D18" s="48"/>
      <c r="E18" s="48"/>
      <c r="F18" s="49"/>
      <c r="G18" s="6" t="str">
        <f>IF(ISERROR(Table2[[#This Row],[Length]]/$E$24),"",Table2[[#This Row],[Length]]/$E$24)</f>
        <v/>
      </c>
      <c r="H18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18" s="7" t="str">
        <f>IF(ISERROR(Table2[[#This Row],[Cost/LF]]+Table2[[#This Row],[Consolidated Cost/LF]]),"",Table2[[#This Row],[Cost/LF]]+Table2[[#This Row],[Consolidated Cost/LF]])</f>
        <v/>
      </c>
      <c r="J18" s="7" t="str">
        <f>IF(ISERROR(Table2[[#This Row],[Final Cost/LF]]*Table2[[#This Row],[Length]]),"",Table2[[#This Row],[Final Cost/LF]]*Table2[[#This Row],[Length]])</f>
        <v/>
      </c>
      <c r="K18" s="8">
        <f>Summary!$C$10</f>
        <v>0</v>
      </c>
      <c r="L18" s="8">
        <f>Summary!$C$10</f>
        <v>0</v>
      </c>
      <c r="M18" s="8" t="str">
        <f>IF(Summary!$G$6="x",IF(Summary!$G$10+365=365,"",Summary!$G$10+365),IF(Summary!$G$8="x",Summary!$C$10+365,""))</f>
        <v/>
      </c>
      <c r="N18" s="48"/>
      <c r="O18" s="48"/>
      <c r="P18" s="48"/>
    </row>
    <row r="19" spans="1:16" x14ac:dyDescent="0.25">
      <c r="B19" s="48"/>
      <c r="C19" s="48"/>
      <c r="D19" s="48"/>
      <c r="E19" s="48"/>
      <c r="F19" s="49"/>
      <c r="G19" s="6" t="str">
        <f>IF(ISERROR(Table2[[#This Row],[Length]]/$E$24),"",Table2[[#This Row],[Length]]/$E$24)</f>
        <v/>
      </c>
      <c r="H19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19" s="7" t="str">
        <f>IF(ISERROR(Table2[[#This Row],[Cost/LF]]+Table2[[#This Row],[Consolidated Cost/LF]]),"",Table2[[#This Row],[Cost/LF]]+Table2[[#This Row],[Consolidated Cost/LF]])</f>
        <v/>
      </c>
      <c r="J19" s="7" t="str">
        <f>IF(ISERROR(Table2[[#This Row],[Final Cost/LF]]*Table2[[#This Row],[Length]]),"",Table2[[#This Row],[Final Cost/LF]]*Table2[[#This Row],[Length]])</f>
        <v/>
      </c>
      <c r="K19" s="8">
        <f>Summary!$C$10</f>
        <v>0</v>
      </c>
      <c r="L19" s="8">
        <f>Summary!$C$10</f>
        <v>0</v>
      </c>
      <c r="M19" s="8" t="str">
        <f>IF(Summary!$G$6="x",IF(Summary!$G$10+365=365,"",Summary!$G$10+365),IF(Summary!$G$8="x",Summary!$C$10+365,""))</f>
        <v/>
      </c>
      <c r="N19" s="48"/>
      <c r="O19" s="48"/>
      <c r="P19" s="48"/>
    </row>
    <row r="20" spans="1:16" x14ac:dyDescent="0.25">
      <c r="B20" s="48"/>
      <c r="C20" s="48"/>
      <c r="D20" s="48"/>
      <c r="E20" s="48"/>
      <c r="F20" s="49"/>
      <c r="G20" s="6" t="str">
        <f>IF(ISERROR(Table2[[#This Row],[Length]]/$E$24),"",Table2[[#This Row],[Length]]/$E$24)</f>
        <v/>
      </c>
      <c r="H20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20" s="7" t="str">
        <f>IF(ISERROR(Table2[[#This Row],[Cost/LF]]+Table2[[#This Row],[Consolidated Cost/LF]]),"",Table2[[#This Row],[Cost/LF]]+Table2[[#This Row],[Consolidated Cost/LF]])</f>
        <v/>
      </c>
      <c r="J20" s="7" t="str">
        <f>IF(ISERROR(Table2[[#This Row],[Final Cost/LF]]*Table2[[#This Row],[Length]]),"",Table2[[#This Row],[Final Cost/LF]]*Table2[[#This Row],[Length]])</f>
        <v/>
      </c>
      <c r="K20" s="8">
        <f>Summary!$C$10</f>
        <v>0</v>
      </c>
      <c r="L20" s="8">
        <f>Summary!$C$10</f>
        <v>0</v>
      </c>
      <c r="M20" s="8" t="str">
        <f>IF(Summary!$G$6="x",IF(Summary!$G$10+365=365,"",Summary!$G$10+365),IF(Summary!$G$8="x",Summary!$C$10+365,""))</f>
        <v/>
      </c>
      <c r="N20" s="48"/>
      <c r="O20" s="48"/>
      <c r="P20" s="48"/>
    </row>
    <row r="21" spans="1:16" x14ac:dyDescent="0.25">
      <c r="B21" s="48"/>
      <c r="C21" s="48"/>
      <c r="D21" s="48"/>
      <c r="E21" s="48"/>
      <c r="F21" s="49"/>
      <c r="G21" s="6" t="str">
        <f>IF(ISERROR(Table2[[#This Row],[Length]]/$E$24),"",Table2[[#This Row],[Length]]/$E$24)</f>
        <v/>
      </c>
      <c r="H21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21" s="7" t="str">
        <f>IF(ISERROR(Table2[[#This Row],[Cost/LF]]+Table2[[#This Row],[Consolidated Cost/LF]]),"",Table2[[#This Row],[Cost/LF]]+Table2[[#This Row],[Consolidated Cost/LF]])</f>
        <v/>
      </c>
      <c r="J21" s="7" t="str">
        <f>IF(ISERROR(Table2[[#This Row],[Final Cost/LF]]*Table2[[#This Row],[Length]]),"",Table2[[#This Row],[Final Cost/LF]]*Table2[[#This Row],[Length]])</f>
        <v/>
      </c>
      <c r="K21" s="8">
        <f>Summary!$C$10</f>
        <v>0</v>
      </c>
      <c r="L21" s="8">
        <f>Summary!$C$10</f>
        <v>0</v>
      </c>
      <c r="M21" s="8" t="str">
        <f>IF(Summary!$G$6="x",IF(Summary!$G$10+365=365,"",Summary!$G$10+365),IF(Summary!$G$8="x",Summary!$C$10+365,""))</f>
        <v/>
      </c>
      <c r="N21" s="48"/>
      <c r="O21" s="48"/>
      <c r="P21" s="48"/>
    </row>
    <row r="22" spans="1:16" x14ac:dyDescent="0.25">
      <c r="B22" s="48"/>
      <c r="C22" s="48"/>
      <c r="D22" s="48"/>
      <c r="E22" s="48"/>
      <c r="F22" s="49"/>
      <c r="G22" s="6" t="str">
        <f>IF(ISERROR(Table2[[#This Row],[Length]]/$E$24),"",Table2[[#This Row],[Length]]/$E$24)</f>
        <v/>
      </c>
      <c r="H22" s="7" t="str">
        <f>IF(ISERROR(Table2[[#This Row],[Percentage of Total Length]]*'Water Consolidated'!$F$34/Table2[[#This Row],[Length]]),"",Table2[[#This Row],[Percentage of Total Length]]*'Water Consolidated'!$F$34/Table2[[#This Row],[Length]])</f>
        <v/>
      </c>
      <c r="I22" s="7" t="str">
        <f>IF(ISERROR(Table2[[#This Row],[Cost/LF]]+Table2[[#This Row],[Consolidated Cost/LF]]),"",Table2[[#This Row],[Cost/LF]]+Table2[[#This Row],[Consolidated Cost/LF]])</f>
        <v/>
      </c>
      <c r="J22" s="7" t="str">
        <f>IF(ISERROR(Table2[[#This Row],[Final Cost/LF]]*Table2[[#This Row],[Length]]),"",Table2[[#This Row],[Final Cost/LF]]*Table2[[#This Row],[Length]])</f>
        <v/>
      </c>
      <c r="K22" s="8">
        <f>Summary!$C$10</f>
        <v>0</v>
      </c>
      <c r="L22" s="8">
        <f>Summary!$C$10</f>
        <v>0</v>
      </c>
      <c r="M22" s="8" t="str">
        <f>IF(Summary!$G$6="x",IF(Summary!$G$10+365=365,"",Summary!$G$10+365),IF(Summary!$G$8="x",Summary!$C$10+365,""))</f>
        <v/>
      </c>
      <c r="N22" s="48"/>
      <c r="O22" s="48"/>
      <c r="P22" s="48"/>
    </row>
    <row r="24" spans="1:16" x14ac:dyDescent="0.25">
      <c r="A24" s="5" t="s">
        <v>12</v>
      </c>
      <c r="B24" s="5"/>
      <c r="C24" s="5"/>
      <c r="D24" s="5"/>
      <c r="E24" s="5">
        <f>SUM(Table2[Length])</f>
        <v>0</v>
      </c>
      <c r="F24" s="5"/>
      <c r="G24" s="5"/>
      <c r="H24" s="5"/>
      <c r="J24" s="25">
        <f>SUM(Table2[Total Cost])</f>
        <v>0</v>
      </c>
    </row>
    <row r="26" spans="1:16" x14ac:dyDescent="0.25">
      <c r="H26" t="s">
        <v>26</v>
      </c>
      <c r="K26" s="27">
        <f>Summary!$C$6</f>
        <v>0</v>
      </c>
    </row>
    <row r="27" spans="1:16" x14ac:dyDescent="0.25">
      <c r="B27" s="50"/>
      <c r="C27" t="s">
        <v>19</v>
      </c>
      <c r="H27" t="s">
        <v>25</v>
      </c>
      <c r="K27" s="27">
        <f>Summary!$C$8</f>
        <v>0</v>
      </c>
    </row>
    <row r="28" spans="1:16" x14ac:dyDescent="0.25">
      <c r="B28" s="51"/>
      <c r="C28" t="s">
        <v>54</v>
      </c>
    </row>
  </sheetData>
  <mergeCells count="1">
    <mergeCell ref="B2:P2"/>
  </mergeCells>
  <pageMargins left="0.7" right="0.7" top="0.75" bottom="0.75" header="0.3" footer="0.3"/>
  <pageSetup scale="68" orientation="landscape" horizontalDpi="1200" verticalDpi="12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8"/>
  <sheetViews>
    <sheetView workbookViewId="0"/>
  </sheetViews>
  <sheetFormatPr defaultRowHeight="15" x14ac:dyDescent="0.25"/>
  <cols>
    <col min="1" max="1" width="3.28515625" customWidth="1"/>
    <col min="2" max="2" width="17.85546875" customWidth="1"/>
    <col min="3" max="5" width="11" customWidth="1"/>
    <col min="6" max="6" width="12.28515625" customWidth="1"/>
    <col min="7" max="7" width="13.140625" customWidth="1"/>
    <col min="8" max="9" width="11" customWidth="1"/>
    <col min="10" max="10" width="26.5703125" customWidth="1"/>
  </cols>
  <sheetData>
    <row r="1" spans="2:10" ht="56.25" customHeight="1" thickBot="1" x14ac:dyDescent="0.3"/>
    <row r="2" spans="2:10" ht="15.75" thickBot="1" x14ac:dyDescent="0.3">
      <c r="B2" s="69" t="s">
        <v>39</v>
      </c>
      <c r="C2" s="70"/>
      <c r="D2" s="70"/>
      <c r="E2" s="70"/>
      <c r="F2" s="70"/>
      <c r="G2" s="70"/>
      <c r="H2" s="70"/>
      <c r="I2" s="70"/>
      <c r="J2" s="71"/>
    </row>
    <row r="3" spans="2:10" x14ac:dyDescent="0.25">
      <c r="B3" s="1" t="s">
        <v>15</v>
      </c>
      <c r="C3" s="1" t="s">
        <v>16</v>
      </c>
      <c r="D3" s="1" t="s">
        <v>17</v>
      </c>
      <c r="E3" s="1" t="s">
        <v>18</v>
      </c>
      <c r="F3" s="1" t="s">
        <v>12</v>
      </c>
      <c r="G3" s="1" t="s">
        <v>3</v>
      </c>
      <c r="H3" s="1" t="s">
        <v>5</v>
      </c>
      <c r="I3" s="1" t="s">
        <v>6</v>
      </c>
      <c r="J3" s="1" t="s">
        <v>4</v>
      </c>
    </row>
    <row r="4" spans="2:10" x14ac:dyDescent="0.25">
      <c r="B4" s="51"/>
      <c r="C4" s="51"/>
      <c r="D4" s="51"/>
      <c r="E4" s="51"/>
      <c r="F4" s="35">
        <f>Table3[[#This Row],[Quantity]]*Table3[[#This Row],[Cost/Unit]]</f>
        <v>0</v>
      </c>
      <c r="G4" s="51"/>
      <c r="H4" s="51"/>
      <c r="I4" s="36">
        <f>Summary!$C$10</f>
        <v>0</v>
      </c>
      <c r="J4" s="36">
        <f>Summary!$C$10</f>
        <v>0</v>
      </c>
    </row>
    <row r="5" spans="2:10" x14ac:dyDescent="0.25">
      <c r="B5" s="51"/>
      <c r="C5" s="51"/>
      <c r="D5" s="51"/>
      <c r="E5" s="51"/>
      <c r="F5" s="35">
        <f>Table3[[#This Row],[Quantity]]*Table3[[#This Row],[Cost/Unit]]</f>
        <v>0</v>
      </c>
      <c r="G5" s="51"/>
      <c r="H5" s="51"/>
      <c r="I5" s="36">
        <f>Summary!$C$10</f>
        <v>0</v>
      </c>
      <c r="J5" s="36">
        <f>Summary!$C$10</f>
        <v>0</v>
      </c>
    </row>
    <row r="6" spans="2:10" x14ac:dyDescent="0.25">
      <c r="B6" s="51"/>
      <c r="C6" s="51"/>
      <c r="D6" s="51"/>
      <c r="E6" s="51"/>
      <c r="F6" s="35">
        <f>Table3[[#This Row],[Quantity]]*Table3[[#This Row],[Cost/Unit]]</f>
        <v>0</v>
      </c>
      <c r="G6" s="51"/>
      <c r="H6" s="51"/>
      <c r="I6" s="36">
        <f>Summary!$C$10</f>
        <v>0</v>
      </c>
      <c r="J6" s="36">
        <f>Summary!$C$10</f>
        <v>0</v>
      </c>
    </row>
    <row r="7" spans="2:10" x14ac:dyDescent="0.25">
      <c r="B7" s="51"/>
      <c r="C7" s="51"/>
      <c r="D7" s="51"/>
      <c r="E7" s="51"/>
      <c r="F7" s="35">
        <f>Table3[[#This Row],[Quantity]]*Table3[[#This Row],[Cost/Unit]]</f>
        <v>0</v>
      </c>
      <c r="G7" s="51"/>
      <c r="H7" s="51"/>
      <c r="I7" s="36">
        <f>Summary!$C$10</f>
        <v>0</v>
      </c>
      <c r="J7" s="36">
        <f>Summary!$C$10</f>
        <v>0</v>
      </c>
    </row>
    <row r="8" spans="2:10" x14ac:dyDescent="0.25">
      <c r="B8" s="51"/>
      <c r="C8" s="51"/>
      <c r="D8" s="51"/>
      <c r="E8" s="51"/>
      <c r="F8" s="35">
        <f>Table3[[#This Row],[Quantity]]*Table3[[#This Row],[Cost/Unit]]</f>
        <v>0</v>
      </c>
      <c r="G8" s="51"/>
      <c r="H8" s="51"/>
      <c r="I8" s="36">
        <f>Summary!$C$10</f>
        <v>0</v>
      </c>
      <c r="J8" s="36">
        <f>Summary!$C$10</f>
        <v>0</v>
      </c>
    </row>
    <row r="9" spans="2:10" x14ac:dyDescent="0.25">
      <c r="B9" s="51"/>
      <c r="C9" s="51"/>
      <c r="D9" s="51"/>
      <c r="E9" s="51"/>
      <c r="F9" s="35">
        <f>Table3[[#This Row],[Quantity]]*Table3[[#This Row],[Cost/Unit]]</f>
        <v>0</v>
      </c>
      <c r="G9" s="51"/>
      <c r="H9" s="51"/>
      <c r="I9" s="36">
        <f>Summary!$C$10</f>
        <v>0</v>
      </c>
      <c r="J9" s="36">
        <f>Summary!$C$10</f>
        <v>0</v>
      </c>
    </row>
    <row r="10" spans="2:10" x14ac:dyDescent="0.25">
      <c r="B10" s="51"/>
      <c r="C10" s="51"/>
      <c r="D10" s="51"/>
      <c r="E10" s="51"/>
      <c r="F10" s="35">
        <f>Table3[[#This Row],[Quantity]]*Table3[[#This Row],[Cost/Unit]]</f>
        <v>0</v>
      </c>
      <c r="G10" s="51"/>
      <c r="H10" s="51"/>
      <c r="I10" s="36">
        <f>Summary!$C$10</f>
        <v>0</v>
      </c>
      <c r="J10" s="36">
        <f>Summary!$C$10</f>
        <v>0</v>
      </c>
    </row>
    <row r="11" spans="2:10" x14ac:dyDescent="0.25">
      <c r="B11" s="51"/>
      <c r="C11" s="51"/>
      <c r="D11" s="51"/>
      <c r="E11" s="51"/>
      <c r="F11" s="35">
        <f>Table3[[#This Row],[Quantity]]*Table3[[#This Row],[Cost/Unit]]</f>
        <v>0</v>
      </c>
      <c r="G11" s="51"/>
      <c r="H11" s="51"/>
      <c r="I11" s="36">
        <f>Summary!$C$10</f>
        <v>0</v>
      </c>
      <c r="J11" s="36">
        <f>Summary!$C$10</f>
        <v>0</v>
      </c>
    </row>
    <row r="12" spans="2:10" x14ac:dyDescent="0.25">
      <c r="B12" s="51"/>
      <c r="C12" s="51"/>
      <c r="D12" s="51"/>
      <c r="E12" s="51"/>
      <c r="F12" s="35">
        <f>Table3[[#This Row],[Quantity]]*Table3[[#This Row],[Cost/Unit]]</f>
        <v>0</v>
      </c>
      <c r="G12" s="51"/>
      <c r="H12" s="51"/>
      <c r="I12" s="36">
        <f>Summary!$C$10</f>
        <v>0</v>
      </c>
      <c r="J12" s="36">
        <f>Summary!$C$10</f>
        <v>0</v>
      </c>
    </row>
    <row r="13" spans="2:10" x14ac:dyDescent="0.25">
      <c r="B13" s="51"/>
      <c r="C13" s="51"/>
      <c r="D13" s="51"/>
      <c r="E13" s="51"/>
      <c r="F13" s="35">
        <f>Table3[[#This Row],[Quantity]]*Table3[[#This Row],[Cost/Unit]]</f>
        <v>0</v>
      </c>
      <c r="G13" s="51"/>
      <c r="H13" s="51"/>
      <c r="I13" s="36">
        <f>Summary!$C$10</f>
        <v>0</v>
      </c>
      <c r="J13" s="36">
        <f>Summary!$C$10</f>
        <v>0</v>
      </c>
    </row>
    <row r="14" spans="2:10" x14ac:dyDescent="0.25">
      <c r="B14" s="51"/>
      <c r="C14" s="51"/>
      <c r="D14" s="51"/>
      <c r="E14" s="51"/>
      <c r="F14" s="35">
        <f>Table3[[#This Row],[Quantity]]*Table3[[#This Row],[Cost/Unit]]</f>
        <v>0</v>
      </c>
      <c r="G14" s="51"/>
      <c r="H14" s="51"/>
      <c r="I14" s="36">
        <f>Summary!$C$10</f>
        <v>0</v>
      </c>
      <c r="J14" s="36">
        <f>Summary!$C$10</f>
        <v>0</v>
      </c>
    </row>
    <row r="15" spans="2:10" x14ac:dyDescent="0.25">
      <c r="B15" s="51"/>
      <c r="C15" s="51"/>
      <c r="D15" s="51"/>
      <c r="E15" s="51"/>
      <c r="F15" s="35">
        <f>Table3[[#This Row],[Quantity]]*Table3[[#This Row],[Cost/Unit]]</f>
        <v>0</v>
      </c>
      <c r="G15" s="51"/>
      <c r="H15" s="51"/>
      <c r="I15" s="36">
        <f>Summary!$C$10</f>
        <v>0</v>
      </c>
      <c r="J15" s="36">
        <f>Summary!$C$10</f>
        <v>0</v>
      </c>
    </row>
    <row r="16" spans="2:10" x14ac:dyDescent="0.25">
      <c r="B16" s="51"/>
      <c r="C16" s="51"/>
      <c r="D16" s="51"/>
      <c r="E16" s="51"/>
      <c r="F16" s="35">
        <f>Table3[[#This Row],[Quantity]]*Table3[[#This Row],[Cost/Unit]]</f>
        <v>0</v>
      </c>
      <c r="G16" s="51"/>
      <c r="H16" s="51"/>
      <c r="I16" s="36">
        <f>Summary!$C$10</f>
        <v>0</v>
      </c>
      <c r="J16" s="36">
        <f>Summary!$C$10</f>
        <v>0</v>
      </c>
    </row>
    <row r="17" spans="2:10" x14ac:dyDescent="0.25">
      <c r="B17" s="51"/>
      <c r="C17" s="51"/>
      <c r="D17" s="51"/>
      <c r="E17" s="51"/>
      <c r="F17" s="35">
        <f>Table3[[#This Row],[Quantity]]*Table3[[#This Row],[Cost/Unit]]</f>
        <v>0</v>
      </c>
      <c r="G17" s="51"/>
      <c r="H17" s="51"/>
      <c r="I17" s="36">
        <f>Summary!$C$10</f>
        <v>0</v>
      </c>
      <c r="J17" s="36">
        <f>Summary!$C$10</f>
        <v>0</v>
      </c>
    </row>
    <row r="18" spans="2:10" x14ac:dyDescent="0.25">
      <c r="B18" s="51"/>
      <c r="C18" s="51"/>
      <c r="D18" s="51"/>
      <c r="E18" s="51"/>
      <c r="F18" s="35">
        <f>Table3[[#This Row],[Quantity]]*Table3[[#This Row],[Cost/Unit]]</f>
        <v>0</v>
      </c>
      <c r="G18" s="51"/>
      <c r="H18" s="51"/>
      <c r="I18" s="36">
        <f>Summary!$C$10</f>
        <v>0</v>
      </c>
      <c r="J18" s="36">
        <f>Summary!$C$10</f>
        <v>0</v>
      </c>
    </row>
    <row r="19" spans="2:10" x14ac:dyDescent="0.25">
      <c r="B19" s="51"/>
      <c r="C19" s="51"/>
      <c r="D19" s="51"/>
      <c r="E19" s="51"/>
      <c r="F19" s="35">
        <f>Table3[[#This Row],[Quantity]]*Table3[[#This Row],[Cost/Unit]]</f>
        <v>0</v>
      </c>
      <c r="G19" s="51"/>
      <c r="H19" s="51"/>
      <c r="I19" s="36">
        <f>Summary!$C$10</f>
        <v>0</v>
      </c>
      <c r="J19" s="36">
        <f>Summary!$C$10</f>
        <v>0</v>
      </c>
    </row>
    <row r="20" spans="2:10" x14ac:dyDescent="0.25">
      <c r="B20" s="51"/>
      <c r="C20" s="51"/>
      <c r="D20" s="51"/>
      <c r="E20" s="51"/>
      <c r="F20" s="35">
        <f>Table3[[#This Row],[Quantity]]*Table3[[#This Row],[Cost/Unit]]</f>
        <v>0</v>
      </c>
      <c r="G20" s="51"/>
      <c r="H20" s="51"/>
      <c r="I20" s="36">
        <f>Summary!$C$10</f>
        <v>0</v>
      </c>
      <c r="J20" s="36">
        <f>Summary!$C$10</f>
        <v>0</v>
      </c>
    </row>
    <row r="21" spans="2:10" x14ac:dyDescent="0.25">
      <c r="B21" s="51"/>
      <c r="C21" s="51"/>
      <c r="D21" s="51"/>
      <c r="E21" s="51"/>
      <c r="F21" s="35">
        <f>Table3[[#This Row],[Quantity]]*Table3[[#This Row],[Cost/Unit]]</f>
        <v>0</v>
      </c>
      <c r="G21" s="51"/>
      <c r="H21" s="51"/>
      <c r="I21" s="36">
        <f>Summary!$C$10</f>
        <v>0</v>
      </c>
      <c r="J21" s="36">
        <f>Summary!$C$10</f>
        <v>0</v>
      </c>
    </row>
    <row r="22" spans="2:10" x14ac:dyDescent="0.25">
      <c r="B22" s="51"/>
      <c r="C22" s="51"/>
      <c r="D22" s="51"/>
      <c r="E22" s="51"/>
      <c r="F22" s="35">
        <f>Table3[[#This Row],[Quantity]]*Table3[[#This Row],[Cost/Unit]]</f>
        <v>0</v>
      </c>
      <c r="G22" s="51"/>
      <c r="H22" s="51"/>
      <c r="I22" s="36">
        <f>Summary!$C$10</f>
        <v>0</v>
      </c>
      <c r="J22" s="36">
        <f>Summary!$C$10</f>
        <v>0</v>
      </c>
    </row>
    <row r="23" spans="2:10" x14ac:dyDescent="0.25">
      <c r="B23" s="51"/>
      <c r="C23" s="51"/>
      <c r="D23" s="51"/>
      <c r="E23" s="51"/>
      <c r="F23" s="35">
        <f>Table3[[#This Row],[Quantity]]*Table3[[#This Row],[Cost/Unit]]</f>
        <v>0</v>
      </c>
      <c r="G23" s="51"/>
      <c r="H23" s="51"/>
      <c r="I23" s="36">
        <f>Summary!$C$10</f>
        <v>0</v>
      </c>
      <c r="J23" s="36">
        <f>Summary!$C$10</f>
        <v>0</v>
      </c>
    </row>
    <row r="24" spans="2:10" x14ac:dyDescent="0.25">
      <c r="B24" s="51"/>
      <c r="C24" s="51"/>
      <c r="D24" s="51"/>
      <c r="E24" s="51"/>
      <c r="F24" s="35">
        <f>Table3[[#This Row],[Quantity]]*Table3[[#This Row],[Cost/Unit]]</f>
        <v>0</v>
      </c>
      <c r="G24" s="51"/>
      <c r="H24" s="51"/>
      <c r="I24" s="36">
        <f>Summary!$C$10</f>
        <v>0</v>
      </c>
      <c r="J24" s="36">
        <f>Summary!$C$10</f>
        <v>0</v>
      </c>
    </row>
    <row r="25" spans="2:10" x14ac:dyDescent="0.25">
      <c r="B25" s="51"/>
      <c r="C25" s="51"/>
      <c r="D25" s="51"/>
      <c r="E25" s="51"/>
      <c r="F25" s="35">
        <f>Table3[[#This Row],[Quantity]]*Table3[[#This Row],[Cost/Unit]]</f>
        <v>0</v>
      </c>
      <c r="G25" s="51"/>
      <c r="H25" s="51"/>
      <c r="I25" s="36">
        <f>Summary!$C$10</f>
        <v>0</v>
      </c>
      <c r="J25" s="36">
        <f>Summary!$C$10</f>
        <v>0</v>
      </c>
    </row>
    <row r="26" spans="2:10" x14ac:dyDescent="0.25">
      <c r="B26" s="51"/>
      <c r="C26" s="51"/>
      <c r="D26" s="51"/>
      <c r="E26" s="51"/>
      <c r="F26" s="35">
        <f>Table3[[#This Row],[Quantity]]*Table3[[#This Row],[Cost/Unit]]</f>
        <v>0</v>
      </c>
      <c r="G26" s="51"/>
      <c r="H26" s="51"/>
      <c r="I26" s="36">
        <f>Summary!$C$10</f>
        <v>0</v>
      </c>
      <c r="J26" s="36">
        <f>Summary!$C$10</f>
        <v>0</v>
      </c>
    </row>
    <row r="27" spans="2:10" x14ac:dyDescent="0.25">
      <c r="B27" s="51"/>
      <c r="C27" s="51"/>
      <c r="D27" s="51"/>
      <c r="E27" s="51"/>
      <c r="F27" s="35">
        <f>Table3[[#This Row],[Quantity]]*Table3[[#This Row],[Cost/Unit]]</f>
        <v>0</v>
      </c>
      <c r="G27" s="51"/>
      <c r="H27" s="51"/>
      <c r="I27" s="36">
        <f>Summary!$C$10</f>
        <v>0</v>
      </c>
      <c r="J27" s="36">
        <f>Summary!$C$10</f>
        <v>0</v>
      </c>
    </row>
    <row r="28" spans="2:10" x14ac:dyDescent="0.25">
      <c r="B28" s="51"/>
      <c r="C28" s="51"/>
      <c r="D28" s="51"/>
      <c r="E28" s="51"/>
      <c r="F28" s="35">
        <f>Table3[[#This Row],[Quantity]]*Table3[[#This Row],[Cost/Unit]]</f>
        <v>0</v>
      </c>
      <c r="G28" s="51"/>
      <c r="H28" s="51"/>
      <c r="I28" s="36">
        <f>Summary!$C$10</f>
        <v>0</v>
      </c>
      <c r="J28" s="36">
        <f>Summary!$C$10</f>
        <v>0</v>
      </c>
    </row>
    <row r="29" spans="2:10" x14ac:dyDescent="0.25">
      <c r="B29" s="51"/>
      <c r="C29" s="51"/>
      <c r="D29" s="51"/>
      <c r="E29" s="51"/>
      <c r="F29" s="35">
        <f>Table3[[#This Row],[Quantity]]*Table3[[#This Row],[Cost/Unit]]</f>
        <v>0</v>
      </c>
      <c r="G29" s="51"/>
      <c r="H29" s="51"/>
      <c r="I29" s="36">
        <f>Summary!$C$10</f>
        <v>0</v>
      </c>
      <c r="J29" s="36">
        <f>Summary!$C$10</f>
        <v>0</v>
      </c>
    </row>
    <row r="30" spans="2:10" x14ac:dyDescent="0.25">
      <c r="B30" s="51"/>
      <c r="C30" s="51"/>
      <c r="D30" s="51"/>
      <c r="E30" s="51"/>
      <c r="F30" s="35">
        <f>Table3[[#This Row],[Quantity]]*Table3[[#This Row],[Cost/Unit]]</f>
        <v>0</v>
      </c>
      <c r="G30" s="51"/>
      <c r="H30" s="51"/>
      <c r="I30" s="36">
        <f>Summary!$C$10</f>
        <v>0</v>
      </c>
      <c r="J30" s="36">
        <f>Summary!$C$10</f>
        <v>0</v>
      </c>
    </row>
    <row r="31" spans="2:10" x14ac:dyDescent="0.25">
      <c r="B31" s="51"/>
      <c r="C31" s="51"/>
      <c r="D31" s="51"/>
      <c r="E31" s="51"/>
      <c r="F31" s="35">
        <f>Table3[[#This Row],[Quantity]]*Table3[[#This Row],[Cost/Unit]]</f>
        <v>0</v>
      </c>
      <c r="G31" s="51"/>
      <c r="H31" s="51"/>
      <c r="I31" s="36">
        <f>Summary!$C$10</f>
        <v>0</v>
      </c>
      <c r="J31" s="36">
        <f>Summary!$C$10</f>
        <v>0</v>
      </c>
    </row>
    <row r="32" spans="2:10" x14ac:dyDescent="0.25">
      <c r="B32" s="51"/>
      <c r="C32" s="51"/>
      <c r="D32" s="51"/>
      <c r="E32" s="51"/>
      <c r="F32" s="35">
        <f>Table3[[#This Row],[Quantity]]*Table3[[#This Row],[Cost/Unit]]</f>
        <v>0</v>
      </c>
      <c r="G32" s="51"/>
      <c r="H32" s="51"/>
      <c r="I32" s="36">
        <f>Summary!$C$10</f>
        <v>0</v>
      </c>
      <c r="J32" s="36">
        <f>Summary!$C$10</f>
        <v>0</v>
      </c>
    </row>
    <row r="34" spans="1:7" x14ac:dyDescent="0.25">
      <c r="A34" s="5" t="s">
        <v>12</v>
      </c>
      <c r="B34" s="5"/>
      <c r="C34" s="5"/>
      <c r="D34" s="5"/>
      <c r="E34" s="5"/>
      <c r="F34" s="26">
        <f>SUM(Table3[Total])</f>
        <v>0</v>
      </c>
    </row>
    <row r="36" spans="1:7" x14ac:dyDescent="0.25">
      <c r="E36" t="s">
        <v>26</v>
      </c>
      <c r="G36" s="27">
        <f>Summary!$C$6</f>
        <v>0</v>
      </c>
    </row>
    <row r="37" spans="1:7" x14ac:dyDescent="0.25">
      <c r="B37" s="9"/>
      <c r="C37" t="s">
        <v>19</v>
      </c>
      <c r="E37" t="s">
        <v>25</v>
      </c>
      <c r="G37" s="27">
        <f>Summary!$C$8</f>
        <v>0</v>
      </c>
    </row>
    <row r="38" spans="1:7" x14ac:dyDescent="0.25">
      <c r="B38" s="51"/>
      <c r="C38" t="s">
        <v>54</v>
      </c>
    </row>
  </sheetData>
  <mergeCells count="1">
    <mergeCell ref="B2:J2"/>
  </mergeCells>
  <pageMargins left="0.7" right="0.7" top="0.75" bottom="0.75" header="0.3" footer="0.3"/>
  <pageSetup scale="87" orientation="landscape" horizontalDpi="1200" verticalDpi="1200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38"/>
  <sheetViews>
    <sheetView workbookViewId="0"/>
  </sheetViews>
  <sheetFormatPr defaultRowHeight="15" x14ac:dyDescent="0.25"/>
  <cols>
    <col min="1" max="1" width="3.28515625" customWidth="1"/>
    <col min="2" max="2" width="17.85546875" customWidth="1"/>
    <col min="3" max="4" width="11.28515625" customWidth="1"/>
    <col min="5" max="5" width="14.85546875" customWidth="1"/>
    <col min="6" max="7" width="11.28515625" customWidth="1"/>
    <col min="8" max="9" width="11.28515625" style="11" customWidth="1"/>
    <col min="10" max="10" width="13.140625" customWidth="1"/>
    <col min="11" max="12" width="11.28515625" customWidth="1"/>
    <col min="13" max="13" width="27.140625" bestFit="1" customWidth="1"/>
  </cols>
  <sheetData>
    <row r="1" spans="2:13" ht="56.25" customHeight="1" thickBot="1" x14ac:dyDescent="0.3">
      <c r="H1"/>
      <c r="I1"/>
    </row>
    <row r="2" spans="2:13" ht="15.75" thickBot="1" x14ac:dyDescent="0.3">
      <c r="B2" s="69" t="s">
        <v>40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</row>
    <row r="3" spans="2:13" s="3" customFormat="1" ht="30" x14ac:dyDescent="0.25">
      <c r="B3" s="2" t="s">
        <v>15</v>
      </c>
      <c r="C3" s="2" t="s">
        <v>16</v>
      </c>
      <c r="D3" s="2" t="s">
        <v>17</v>
      </c>
      <c r="E3" s="2" t="s">
        <v>52</v>
      </c>
      <c r="F3" s="2" t="s">
        <v>18</v>
      </c>
      <c r="G3" s="2" t="s">
        <v>58</v>
      </c>
      <c r="H3" s="41" t="s">
        <v>12</v>
      </c>
      <c r="I3" s="2" t="s">
        <v>55</v>
      </c>
      <c r="J3" s="2" t="s">
        <v>3</v>
      </c>
      <c r="K3" s="2" t="s">
        <v>5</v>
      </c>
      <c r="L3" s="2" t="s">
        <v>6</v>
      </c>
      <c r="M3" s="2" t="s">
        <v>4</v>
      </c>
    </row>
    <row r="4" spans="2:13" x14ac:dyDescent="0.25">
      <c r="B4" s="51"/>
      <c r="C4" s="51"/>
      <c r="D4" s="51"/>
      <c r="E4" s="52"/>
      <c r="F4" s="52"/>
      <c r="G4" s="35">
        <f>Table35[[#This Row],[Cost/Unit]]+Table35[[#This Row],[Cost -Valve Box (if applicable)]]</f>
        <v>0</v>
      </c>
      <c r="H4" s="35">
        <f>Table35[[#This Row],[Total Cost/Unit]]*Table35[[#This Row],[Quantity]]</f>
        <v>0</v>
      </c>
      <c r="I4" s="7"/>
      <c r="J4" s="51"/>
      <c r="K4" s="51"/>
      <c r="L4" s="36">
        <f>Summary!$C$10</f>
        <v>0</v>
      </c>
      <c r="M4" s="36">
        <f>Summary!$C$10</f>
        <v>0</v>
      </c>
    </row>
    <row r="5" spans="2:13" x14ac:dyDescent="0.25">
      <c r="B5" s="51"/>
      <c r="C5" s="51"/>
      <c r="D5" s="51"/>
      <c r="E5" s="52"/>
      <c r="F5" s="52"/>
      <c r="G5" s="35">
        <f>Table35[[#This Row],[Cost/Unit]]+Table35[[#This Row],[Cost -Valve Box (if applicable)]]</f>
        <v>0</v>
      </c>
      <c r="H5" s="35">
        <f>Table35[[#This Row],[Total Cost/Unit]]*Table35[[#This Row],[Quantity]]</f>
        <v>0</v>
      </c>
      <c r="I5" s="7"/>
      <c r="J5" s="51"/>
      <c r="K5" s="51"/>
      <c r="L5" s="36">
        <f>Summary!$C$10</f>
        <v>0</v>
      </c>
      <c r="M5" s="36">
        <f>Summary!$C$10</f>
        <v>0</v>
      </c>
    </row>
    <row r="6" spans="2:13" x14ac:dyDescent="0.25">
      <c r="B6" s="51"/>
      <c r="C6" s="51"/>
      <c r="D6" s="51"/>
      <c r="E6" s="52"/>
      <c r="F6" s="52"/>
      <c r="G6" s="35">
        <f>Table35[[#This Row],[Cost/Unit]]+Table35[[#This Row],[Cost -Valve Box (if applicable)]]</f>
        <v>0</v>
      </c>
      <c r="H6" s="35">
        <f>Table35[[#This Row],[Total Cost/Unit]]*Table35[[#This Row],[Quantity]]</f>
        <v>0</v>
      </c>
      <c r="I6" s="7"/>
      <c r="J6" s="51"/>
      <c r="K6" s="51"/>
      <c r="L6" s="36">
        <f>Summary!$C$10</f>
        <v>0</v>
      </c>
      <c r="M6" s="36">
        <f>Summary!$C$10</f>
        <v>0</v>
      </c>
    </row>
    <row r="7" spans="2:13" x14ac:dyDescent="0.25">
      <c r="B7" s="51"/>
      <c r="C7" s="51"/>
      <c r="D7" s="51"/>
      <c r="E7" s="52"/>
      <c r="F7" s="52"/>
      <c r="G7" s="35">
        <f>Table35[[#This Row],[Cost/Unit]]+Table35[[#This Row],[Cost -Valve Box (if applicable)]]</f>
        <v>0</v>
      </c>
      <c r="H7" s="35">
        <f>Table35[[#This Row],[Total Cost/Unit]]*Table35[[#This Row],[Quantity]]</f>
        <v>0</v>
      </c>
      <c r="I7" s="7"/>
      <c r="J7" s="51"/>
      <c r="K7" s="51"/>
      <c r="L7" s="36">
        <f>Summary!$C$10</f>
        <v>0</v>
      </c>
      <c r="M7" s="36">
        <f>Summary!$C$10</f>
        <v>0</v>
      </c>
    </row>
    <row r="8" spans="2:13" x14ac:dyDescent="0.25">
      <c r="B8" s="51"/>
      <c r="C8" s="51"/>
      <c r="D8" s="51"/>
      <c r="E8" s="52"/>
      <c r="F8" s="52"/>
      <c r="G8" s="35">
        <f>Table35[[#This Row],[Cost/Unit]]+Table35[[#This Row],[Cost -Valve Box (if applicable)]]</f>
        <v>0</v>
      </c>
      <c r="H8" s="35">
        <f>Table35[[#This Row],[Total Cost/Unit]]*Table35[[#This Row],[Quantity]]</f>
        <v>0</v>
      </c>
      <c r="I8" s="7"/>
      <c r="J8" s="51"/>
      <c r="K8" s="51"/>
      <c r="L8" s="36">
        <f>Summary!$C$10</f>
        <v>0</v>
      </c>
      <c r="M8" s="36">
        <f>Summary!$C$10</f>
        <v>0</v>
      </c>
    </row>
    <row r="9" spans="2:13" x14ac:dyDescent="0.25">
      <c r="B9" s="51"/>
      <c r="C9" s="51"/>
      <c r="D9" s="51"/>
      <c r="E9" s="52"/>
      <c r="F9" s="52"/>
      <c r="G9" s="35">
        <f>Table35[[#This Row],[Cost/Unit]]+Table35[[#This Row],[Cost -Valve Box (if applicable)]]</f>
        <v>0</v>
      </c>
      <c r="H9" s="35">
        <f>Table35[[#This Row],[Total Cost/Unit]]*Table35[[#This Row],[Quantity]]</f>
        <v>0</v>
      </c>
      <c r="I9" s="7"/>
      <c r="J9" s="51"/>
      <c r="K9" s="51"/>
      <c r="L9" s="36">
        <f>Summary!$C$10</f>
        <v>0</v>
      </c>
      <c r="M9" s="36">
        <f>Summary!$C$10</f>
        <v>0</v>
      </c>
    </row>
    <row r="10" spans="2:13" x14ac:dyDescent="0.25">
      <c r="B10" s="51"/>
      <c r="C10" s="51"/>
      <c r="D10" s="51"/>
      <c r="E10" s="52"/>
      <c r="F10" s="52"/>
      <c r="G10" s="35">
        <f>Table35[[#This Row],[Cost/Unit]]+Table35[[#This Row],[Cost -Valve Box (if applicable)]]</f>
        <v>0</v>
      </c>
      <c r="H10" s="35">
        <f>Table35[[#This Row],[Total Cost/Unit]]*Table35[[#This Row],[Quantity]]</f>
        <v>0</v>
      </c>
      <c r="I10" s="7"/>
      <c r="J10" s="51"/>
      <c r="K10" s="51"/>
      <c r="L10" s="36">
        <f>Summary!$C$10</f>
        <v>0</v>
      </c>
      <c r="M10" s="36">
        <f>Summary!$C$10</f>
        <v>0</v>
      </c>
    </row>
    <row r="11" spans="2:13" x14ac:dyDescent="0.25">
      <c r="B11" s="51"/>
      <c r="C11" s="51"/>
      <c r="D11" s="51"/>
      <c r="E11" s="52"/>
      <c r="F11" s="52"/>
      <c r="G11" s="35">
        <f>Table35[[#This Row],[Cost/Unit]]+Table35[[#This Row],[Cost -Valve Box (if applicable)]]</f>
        <v>0</v>
      </c>
      <c r="H11" s="35">
        <f>Table35[[#This Row],[Total Cost/Unit]]*Table35[[#This Row],[Quantity]]</f>
        <v>0</v>
      </c>
      <c r="I11" s="7"/>
      <c r="J11" s="51"/>
      <c r="K11" s="51"/>
      <c r="L11" s="36">
        <f>Summary!$C$10</f>
        <v>0</v>
      </c>
      <c r="M11" s="36">
        <f>Summary!$C$10</f>
        <v>0</v>
      </c>
    </row>
    <row r="12" spans="2:13" x14ac:dyDescent="0.25">
      <c r="B12" s="51"/>
      <c r="C12" s="51"/>
      <c r="D12" s="51"/>
      <c r="E12" s="52"/>
      <c r="F12" s="52"/>
      <c r="G12" s="35">
        <f>Table35[[#This Row],[Cost/Unit]]+Table35[[#This Row],[Cost -Valve Box (if applicable)]]</f>
        <v>0</v>
      </c>
      <c r="H12" s="35">
        <f>Table35[[#This Row],[Total Cost/Unit]]*Table35[[#This Row],[Quantity]]</f>
        <v>0</v>
      </c>
      <c r="I12" s="7"/>
      <c r="J12" s="51"/>
      <c r="K12" s="51"/>
      <c r="L12" s="36">
        <f>Summary!$C$10</f>
        <v>0</v>
      </c>
      <c r="M12" s="36">
        <f>Summary!$C$10</f>
        <v>0</v>
      </c>
    </row>
    <row r="13" spans="2:13" x14ac:dyDescent="0.25">
      <c r="B13" s="51"/>
      <c r="C13" s="51"/>
      <c r="D13" s="51"/>
      <c r="E13" s="52"/>
      <c r="F13" s="52"/>
      <c r="G13" s="35">
        <f>Table35[[#This Row],[Cost/Unit]]+Table35[[#This Row],[Cost -Valve Box (if applicable)]]</f>
        <v>0</v>
      </c>
      <c r="H13" s="35">
        <f>Table35[[#This Row],[Total Cost/Unit]]*Table35[[#This Row],[Quantity]]</f>
        <v>0</v>
      </c>
      <c r="I13" s="7"/>
      <c r="J13" s="51"/>
      <c r="K13" s="51"/>
      <c r="L13" s="36">
        <f>Summary!$C$10</f>
        <v>0</v>
      </c>
      <c r="M13" s="36">
        <f>Summary!$C$10</f>
        <v>0</v>
      </c>
    </row>
    <row r="14" spans="2:13" x14ac:dyDescent="0.25">
      <c r="B14" s="51"/>
      <c r="C14" s="51"/>
      <c r="D14" s="51"/>
      <c r="E14" s="52"/>
      <c r="F14" s="52"/>
      <c r="G14" s="35">
        <f>Table35[[#This Row],[Cost/Unit]]+Table35[[#This Row],[Cost -Valve Box (if applicable)]]</f>
        <v>0</v>
      </c>
      <c r="H14" s="35">
        <f>Table35[[#This Row],[Total Cost/Unit]]*Table35[[#This Row],[Quantity]]</f>
        <v>0</v>
      </c>
      <c r="I14" s="7"/>
      <c r="J14" s="51"/>
      <c r="K14" s="51"/>
      <c r="L14" s="36">
        <f>Summary!$C$10</f>
        <v>0</v>
      </c>
      <c r="M14" s="36">
        <f>Summary!$C$10</f>
        <v>0</v>
      </c>
    </row>
    <row r="15" spans="2:13" x14ac:dyDescent="0.25">
      <c r="B15" s="51"/>
      <c r="C15" s="51"/>
      <c r="D15" s="51"/>
      <c r="E15" s="52"/>
      <c r="F15" s="52"/>
      <c r="G15" s="35">
        <f>Table35[[#This Row],[Cost/Unit]]+Table35[[#This Row],[Cost -Valve Box (if applicable)]]</f>
        <v>0</v>
      </c>
      <c r="H15" s="35">
        <f>Table35[[#This Row],[Total Cost/Unit]]*Table35[[#This Row],[Quantity]]</f>
        <v>0</v>
      </c>
      <c r="I15" s="7"/>
      <c r="J15" s="51"/>
      <c r="K15" s="51"/>
      <c r="L15" s="36">
        <f>Summary!$C$10</f>
        <v>0</v>
      </c>
      <c r="M15" s="36">
        <f>Summary!$C$10</f>
        <v>0</v>
      </c>
    </row>
    <row r="16" spans="2:13" x14ac:dyDescent="0.25">
      <c r="B16" s="51"/>
      <c r="C16" s="51"/>
      <c r="D16" s="51"/>
      <c r="E16" s="52"/>
      <c r="F16" s="52"/>
      <c r="G16" s="35">
        <f>Table35[[#This Row],[Cost/Unit]]+Table35[[#This Row],[Cost -Valve Box (if applicable)]]</f>
        <v>0</v>
      </c>
      <c r="H16" s="35">
        <f>Table35[[#This Row],[Total Cost/Unit]]*Table35[[#This Row],[Quantity]]</f>
        <v>0</v>
      </c>
      <c r="I16" s="7"/>
      <c r="J16" s="51"/>
      <c r="K16" s="51"/>
      <c r="L16" s="36">
        <f>Summary!$C$10</f>
        <v>0</v>
      </c>
      <c r="M16" s="36">
        <f>Summary!$C$10</f>
        <v>0</v>
      </c>
    </row>
    <row r="17" spans="2:13" x14ac:dyDescent="0.25">
      <c r="B17" s="51"/>
      <c r="C17" s="51"/>
      <c r="D17" s="51"/>
      <c r="E17" s="52"/>
      <c r="F17" s="52"/>
      <c r="G17" s="35">
        <f>Table35[[#This Row],[Cost/Unit]]+Table35[[#This Row],[Cost -Valve Box (if applicable)]]</f>
        <v>0</v>
      </c>
      <c r="H17" s="35">
        <f>Table35[[#This Row],[Total Cost/Unit]]*Table35[[#This Row],[Quantity]]</f>
        <v>0</v>
      </c>
      <c r="I17" s="7"/>
      <c r="J17" s="51"/>
      <c r="K17" s="51"/>
      <c r="L17" s="36">
        <f>Summary!$C$10</f>
        <v>0</v>
      </c>
      <c r="M17" s="36">
        <f>Summary!$C$10</f>
        <v>0</v>
      </c>
    </row>
    <row r="18" spans="2:13" x14ac:dyDescent="0.25">
      <c r="B18" s="51"/>
      <c r="C18" s="51"/>
      <c r="D18" s="51"/>
      <c r="E18" s="52"/>
      <c r="F18" s="52"/>
      <c r="G18" s="35">
        <f>Table35[[#This Row],[Cost/Unit]]+Table35[[#This Row],[Cost -Valve Box (if applicable)]]</f>
        <v>0</v>
      </c>
      <c r="H18" s="35">
        <f>Table35[[#This Row],[Total Cost/Unit]]*Table35[[#This Row],[Quantity]]</f>
        <v>0</v>
      </c>
      <c r="I18" s="7"/>
      <c r="J18" s="51"/>
      <c r="K18" s="51"/>
      <c r="L18" s="36">
        <f>Summary!$C$10</f>
        <v>0</v>
      </c>
      <c r="M18" s="36">
        <f>Summary!$C$10</f>
        <v>0</v>
      </c>
    </row>
    <row r="19" spans="2:13" x14ac:dyDescent="0.25">
      <c r="B19" s="51"/>
      <c r="C19" s="51"/>
      <c r="D19" s="51"/>
      <c r="E19" s="52"/>
      <c r="F19" s="52"/>
      <c r="G19" s="35">
        <f>Table35[[#This Row],[Cost/Unit]]+Table35[[#This Row],[Cost -Valve Box (if applicable)]]</f>
        <v>0</v>
      </c>
      <c r="H19" s="35">
        <f>Table35[[#This Row],[Total Cost/Unit]]*Table35[[#This Row],[Quantity]]</f>
        <v>0</v>
      </c>
      <c r="I19" s="7"/>
      <c r="J19" s="51"/>
      <c r="K19" s="51"/>
      <c r="L19" s="36">
        <f>Summary!$C$10</f>
        <v>0</v>
      </c>
      <c r="M19" s="36">
        <f>Summary!$C$10</f>
        <v>0</v>
      </c>
    </row>
    <row r="20" spans="2:13" x14ac:dyDescent="0.25">
      <c r="B20" s="51"/>
      <c r="C20" s="51"/>
      <c r="D20" s="51"/>
      <c r="E20" s="52"/>
      <c r="F20" s="52"/>
      <c r="G20" s="35">
        <f>Table35[[#This Row],[Cost/Unit]]+Table35[[#This Row],[Cost -Valve Box (if applicable)]]</f>
        <v>0</v>
      </c>
      <c r="H20" s="35">
        <f>Table35[[#This Row],[Total Cost/Unit]]*Table35[[#This Row],[Quantity]]</f>
        <v>0</v>
      </c>
      <c r="I20" s="7"/>
      <c r="J20" s="51"/>
      <c r="K20" s="51"/>
      <c r="L20" s="36">
        <f>Summary!$C$10</f>
        <v>0</v>
      </c>
      <c r="M20" s="36">
        <f>Summary!$C$10</f>
        <v>0</v>
      </c>
    </row>
    <row r="21" spans="2:13" x14ac:dyDescent="0.25">
      <c r="B21" s="51"/>
      <c r="C21" s="51"/>
      <c r="D21" s="51"/>
      <c r="E21" s="52"/>
      <c r="F21" s="52"/>
      <c r="G21" s="35">
        <f>Table35[[#This Row],[Cost/Unit]]+Table35[[#This Row],[Cost -Valve Box (if applicable)]]</f>
        <v>0</v>
      </c>
      <c r="H21" s="35">
        <f>Table35[[#This Row],[Total Cost/Unit]]*Table35[[#This Row],[Quantity]]</f>
        <v>0</v>
      </c>
      <c r="I21" s="7"/>
      <c r="J21" s="51"/>
      <c r="K21" s="51"/>
      <c r="L21" s="36">
        <f>Summary!$C$10</f>
        <v>0</v>
      </c>
      <c r="M21" s="36">
        <f>Summary!$C$10</f>
        <v>0</v>
      </c>
    </row>
    <row r="22" spans="2:13" x14ac:dyDescent="0.25">
      <c r="B22" s="51"/>
      <c r="C22" s="51"/>
      <c r="D22" s="51"/>
      <c r="E22" s="52"/>
      <c r="F22" s="52"/>
      <c r="G22" s="35">
        <f>Table35[[#This Row],[Cost/Unit]]+Table35[[#This Row],[Cost -Valve Box (if applicable)]]</f>
        <v>0</v>
      </c>
      <c r="H22" s="35">
        <f>Table35[[#This Row],[Total Cost/Unit]]*Table35[[#This Row],[Quantity]]</f>
        <v>0</v>
      </c>
      <c r="I22" s="7"/>
      <c r="J22" s="51"/>
      <c r="K22" s="51"/>
      <c r="L22" s="36">
        <f>Summary!$C$10</f>
        <v>0</v>
      </c>
      <c r="M22" s="36">
        <f>Summary!$C$10</f>
        <v>0</v>
      </c>
    </row>
    <row r="23" spans="2:13" x14ac:dyDescent="0.25">
      <c r="B23" s="51"/>
      <c r="C23" s="51"/>
      <c r="D23" s="51"/>
      <c r="E23" s="52"/>
      <c r="F23" s="52"/>
      <c r="G23" s="35">
        <f>Table35[[#This Row],[Cost/Unit]]+Table35[[#This Row],[Cost -Valve Box (if applicable)]]</f>
        <v>0</v>
      </c>
      <c r="H23" s="35">
        <f>Table35[[#This Row],[Total Cost/Unit]]*Table35[[#This Row],[Quantity]]</f>
        <v>0</v>
      </c>
      <c r="I23" s="7"/>
      <c r="J23" s="51"/>
      <c r="K23" s="51"/>
      <c r="L23" s="36">
        <f>Summary!$C$10</f>
        <v>0</v>
      </c>
      <c r="M23" s="36">
        <f>Summary!$C$10</f>
        <v>0</v>
      </c>
    </row>
    <row r="24" spans="2:13" x14ac:dyDescent="0.25">
      <c r="B24" s="51"/>
      <c r="C24" s="51"/>
      <c r="D24" s="51"/>
      <c r="E24" s="52"/>
      <c r="F24" s="52"/>
      <c r="G24" s="35">
        <f>Table35[[#This Row],[Cost/Unit]]+Table35[[#This Row],[Cost -Valve Box (if applicable)]]</f>
        <v>0</v>
      </c>
      <c r="H24" s="35">
        <f>Table35[[#This Row],[Total Cost/Unit]]*Table35[[#This Row],[Quantity]]</f>
        <v>0</v>
      </c>
      <c r="I24" s="7"/>
      <c r="J24" s="51"/>
      <c r="K24" s="51"/>
      <c r="L24" s="36">
        <f>Summary!$C$10</f>
        <v>0</v>
      </c>
      <c r="M24" s="36">
        <f>Summary!$C$10</f>
        <v>0</v>
      </c>
    </row>
    <row r="25" spans="2:13" x14ac:dyDescent="0.25">
      <c r="B25" s="51"/>
      <c r="C25" s="51"/>
      <c r="D25" s="51"/>
      <c r="E25" s="52"/>
      <c r="F25" s="52"/>
      <c r="G25" s="35">
        <f>Table35[[#This Row],[Cost/Unit]]+Table35[[#This Row],[Cost -Valve Box (if applicable)]]</f>
        <v>0</v>
      </c>
      <c r="H25" s="35">
        <f>Table35[[#This Row],[Total Cost/Unit]]*Table35[[#This Row],[Quantity]]</f>
        <v>0</v>
      </c>
      <c r="I25" s="7"/>
      <c r="J25" s="51"/>
      <c r="K25" s="51"/>
      <c r="L25" s="36">
        <f>Summary!$C$10</f>
        <v>0</v>
      </c>
      <c r="M25" s="36">
        <f>Summary!$C$10</f>
        <v>0</v>
      </c>
    </row>
    <row r="26" spans="2:13" x14ac:dyDescent="0.25">
      <c r="B26" s="51"/>
      <c r="C26" s="51"/>
      <c r="D26" s="51"/>
      <c r="E26" s="52"/>
      <c r="F26" s="52"/>
      <c r="G26" s="35">
        <f>Table35[[#This Row],[Cost/Unit]]+Table35[[#This Row],[Cost -Valve Box (if applicable)]]</f>
        <v>0</v>
      </c>
      <c r="H26" s="35">
        <f>Table35[[#This Row],[Total Cost/Unit]]*Table35[[#This Row],[Quantity]]</f>
        <v>0</v>
      </c>
      <c r="I26" s="7"/>
      <c r="J26" s="51"/>
      <c r="K26" s="51"/>
      <c r="L26" s="36">
        <f>Summary!$C$10</f>
        <v>0</v>
      </c>
      <c r="M26" s="36">
        <f>Summary!$C$10</f>
        <v>0</v>
      </c>
    </row>
    <row r="27" spans="2:13" x14ac:dyDescent="0.25">
      <c r="B27" s="51"/>
      <c r="C27" s="51"/>
      <c r="D27" s="51"/>
      <c r="E27" s="52"/>
      <c r="F27" s="52"/>
      <c r="G27" s="35">
        <f>Table35[[#This Row],[Cost/Unit]]+Table35[[#This Row],[Cost -Valve Box (if applicable)]]</f>
        <v>0</v>
      </c>
      <c r="H27" s="35">
        <f>Table35[[#This Row],[Total Cost/Unit]]*Table35[[#This Row],[Quantity]]</f>
        <v>0</v>
      </c>
      <c r="I27" s="7"/>
      <c r="J27" s="51"/>
      <c r="K27" s="51"/>
      <c r="L27" s="36">
        <f>Summary!$C$10</f>
        <v>0</v>
      </c>
      <c r="M27" s="36">
        <f>Summary!$C$10</f>
        <v>0</v>
      </c>
    </row>
    <row r="28" spans="2:13" x14ac:dyDescent="0.25">
      <c r="B28" s="51"/>
      <c r="C28" s="51"/>
      <c r="D28" s="51"/>
      <c r="E28" s="52"/>
      <c r="F28" s="52"/>
      <c r="G28" s="35">
        <f>Table35[[#This Row],[Cost/Unit]]+Table35[[#This Row],[Cost -Valve Box (if applicable)]]</f>
        <v>0</v>
      </c>
      <c r="H28" s="35">
        <f>Table35[[#This Row],[Total Cost/Unit]]*Table35[[#This Row],[Quantity]]</f>
        <v>0</v>
      </c>
      <c r="I28" s="7"/>
      <c r="J28" s="51"/>
      <c r="K28" s="51"/>
      <c r="L28" s="36">
        <f>Summary!$C$10</f>
        <v>0</v>
      </c>
      <c r="M28" s="36">
        <f>Summary!$C$10</f>
        <v>0</v>
      </c>
    </row>
    <row r="29" spans="2:13" x14ac:dyDescent="0.25">
      <c r="B29" s="51"/>
      <c r="C29" s="51"/>
      <c r="D29" s="51"/>
      <c r="E29" s="52"/>
      <c r="F29" s="52"/>
      <c r="G29" s="35">
        <f>Table35[[#This Row],[Cost/Unit]]+Table35[[#This Row],[Cost -Valve Box (if applicable)]]</f>
        <v>0</v>
      </c>
      <c r="H29" s="35">
        <f>Table35[[#This Row],[Total Cost/Unit]]*Table35[[#This Row],[Quantity]]</f>
        <v>0</v>
      </c>
      <c r="I29" s="7"/>
      <c r="J29" s="51"/>
      <c r="K29" s="51"/>
      <c r="L29" s="36">
        <f>Summary!$C$10</f>
        <v>0</v>
      </c>
      <c r="M29" s="36">
        <f>Summary!$C$10</f>
        <v>0</v>
      </c>
    </row>
    <row r="30" spans="2:13" x14ac:dyDescent="0.25">
      <c r="B30" s="51"/>
      <c r="C30" s="51"/>
      <c r="D30" s="51"/>
      <c r="E30" s="52"/>
      <c r="F30" s="52"/>
      <c r="G30" s="35">
        <f>Table35[[#This Row],[Cost/Unit]]+Table35[[#This Row],[Cost -Valve Box (if applicable)]]</f>
        <v>0</v>
      </c>
      <c r="H30" s="35">
        <f>Table35[[#This Row],[Total Cost/Unit]]*Table35[[#This Row],[Quantity]]</f>
        <v>0</v>
      </c>
      <c r="I30" s="7"/>
      <c r="J30" s="51"/>
      <c r="K30" s="51"/>
      <c r="L30" s="36">
        <f>Summary!$C$10</f>
        <v>0</v>
      </c>
      <c r="M30" s="36">
        <f>Summary!$C$10</f>
        <v>0</v>
      </c>
    </row>
    <row r="31" spans="2:13" x14ac:dyDescent="0.25">
      <c r="B31" s="51"/>
      <c r="C31" s="51"/>
      <c r="D31" s="51"/>
      <c r="E31" s="52"/>
      <c r="F31" s="52"/>
      <c r="G31" s="35">
        <f>Table35[[#This Row],[Cost/Unit]]+Table35[[#This Row],[Cost -Valve Box (if applicable)]]</f>
        <v>0</v>
      </c>
      <c r="H31" s="35">
        <f>Table35[[#This Row],[Total Cost/Unit]]*Table35[[#This Row],[Quantity]]</f>
        <v>0</v>
      </c>
      <c r="I31" s="7"/>
      <c r="J31" s="51"/>
      <c r="K31" s="51"/>
      <c r="L31" s="36">
        <f>Summary!$C$10</f>
        <v>0</v>
      </c>
      <c r="M31" s="36">
        <f>Summary!$C$10</f>
        <v>0</v>
      </c>
    </row>
    <row r="32" spans="2:13" x14ac:dyDescent="0.25">
      <c r="B32" s="51"/>
      <c r="C32" s="51"/>
      <c r="D32" s="51"/>
      <c r="E32" s="52"/>
      <c r="F32" s="52"/>
      <c r="G32" s="35">
        <f>Table35[[#This Row],[Cost/Unit]]+Table35[[#This Row],[Cost -Valve Box (if applicable)]]</f>
        <v>0</v>
      </c>
      <c r="H32" s="35">
        <f>Table35[[#This Row],[Total Cost/Unit]]*Table35[[#This Row],[Quantity]]</f>
        <v>0</v>
      </c>
      <c r="I32" s="7"/>
      <c r="J32" s="51"/>
      <c r="K32" s="51"/>
      <c r="L32" s="36">
        <f>Summary!$C$10</f>
        <v>0</v>
      </c>
      <c r="M32" s="36">
        <f>Summary!$C$10</f>
        <v>0</v>
      </c>
    </row>
    <row r="34" spans="1:10" x14ac:dyDescent="0.25">
      <c r="A34" s="5" t="s">
        <v>12</v>
      </c>
      <c r="B34" s="5"/>
      <c r="C34" s="5"/>
      <c r="D34" s="5"/>
      <c r="E34" s="5"/>
      <c r="F34" s="5"/>
      <c r="G34" s="5"/>
      <c r="H34" s="26">
        <f>SUM(Table35[Total])</f>
        <v>0</v>
      </c>
      <c r="I34" s="26"/>
    </row>
    <row r="36" spans="1:10" x14ac:dyDescent="0.25">
      <c r="F36" t="s">
        <v>26</v>
      </c>
      <c r="H36"/>
      <c r="I36"/>
      <c r="J36" s="27">
        <f>Summary!$C$6</f>
        <v>0</v>
      </c>
    </row>
    <row r="37" spans="1:10" x14ac:dyDescent="0.25">
      <c r="B37" s="9"/>
      <c r="C37" t="s">
        <v>19</v>
      </c>
      <c r="F37" t="s">
        <v>25</v>
      </c>
      <c r="H37"/>
      <c r="I37"/>
      <c r="J37" s="27">
        <f>Summary!$C$8</f>
        <v>0</v>
      </c>
    </row>
    <row r="38" spans="1:10" x14ac:dyDescent="0.25">
      <c r="B38" s="51"/>
      <c r="C38" t="s">
        <v>54</v>
      </c>
    </row>
  </sheetData>
  <mergeCells count="1">
    <mergeCell ref="B2:M2"/>
  </mergeCells>
  <pageMargins left="0.7" right="0.7" top="0.75" bottom="0.75" header="0.3" footer="0.3"/>
  <pageSetup scale="84" orientation="landscape" horizontalDpi="1200" verticalDpi="1200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0"/>
  <sheetViews>
    <sheetView tabSelected="1" workbookViewId="0">
      <selection activeCell="B5" sqref="B5"/>
    </sheetView>
  </sheetViews>
  <sheetFormatPr defaultRowHeight="15" x14ac:dyDescent="0.25"/>
  <cols>
    <col min="1" max="1" width="3" customWidth="1"/>
    <col min="2" max="2" width="7.5703125" customWidth="1"/>
    <col min="3" max="3" width="8.42578125" customWidth="1"/>
    <col min="4" max="4" width="10.7109375" customWidth="1"/>
    <col min="5" max="5" width="10.5703125" customWidth="1"/>
    <col min="6" max="6" width="10.42578125" customWidth="1"/>
    <col min="7" max="7" width="11.85546875" customWidth="1"/>
    <col min="8" max="8" width="12.85546875" customWidth="1"/>
    <col min="9" max="9" width="11.5703125" bestFit="1" customWidth="1"/>
    <col min="10" max="10" width="11.5703125" customWidth="1"/>
    <col min="11" max="11" width="10.140625" customWidth="1"/>
    <col min="12" max="12" width="11.5703125" customWidth="1"/>
    <col min="13" max="13" width="10.7109375" bestFit="1" customWidth="1"/>
    <col min="15" max="15" width="15.28515625" customWidth="1"/>
    <col min="16" max="16" width="10.28515625" customWidth="1"/>
  </cols>
  <sheetData>
    <row r="1" spans="1:16" ht="56.25" customHeight="1" thickBot="1" x14ac:dyDescent="0.3"/>
    <row r="2" spans="1:16" ht="15.75" thickBot="1" x14ac:dyDescent="0.3">
      <c r="B2" s="69" t="s">
        <v>20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1"/>
    </row>
    <row r="3" spans="1:16" ht="45" x14ac:dyDescent="0.25">
      <c r="A3" s="3"/>
      <c r="B3" s="2" t="s">
        <v>0</v>
      </c>
      <c r="C3" s="2" t="s">
        <v>1</v>
      </c>
      <c r="D3" s="2" t="s">
        <v>2</v>
      </c>
      <c r="E3" s="2" t="s">
        <v>7</v>
      </c>
      <c r="F3" s="2" t="s">
        <v>8</v>
      </c>
      <c r="G3" s="2" t="s">
        <v>9</v>
      </c>
      <c r="H3" s="2" t="s">
        <v>13</v>
      </c>
      <c r="I3" s="2" t="s">
        <v>14</v>
      </c>
      <c r="J3" s="2" t="s">
        <v>47</v>
      </c>
      <c r="K3" s="2" t="s">
        <v>6</v>
      </c>
      <c r="L3" s="2" t="s">
        <v>4</v>
      </c>
      <c r="M3" s="2" t="s">
        <v>10</v>
      </c>
      <c r="N3" s="2" t="s">
        <v>11</v>
      </c>
      <c r="O3" s="2" t="s">
        <v>3</v>
      </c>
      <c r="P3" s="2" t="s">
        <v>5</v>
      </c>
    </row>
    <row r="4" spans="1:16" x14ac:dyDescent="0.25">
      <c r="B4" s="51"/>
      <c r="C4" s="51"/>
      <c r="D4" s="51"/>
      <c r="E4" s="51"/>
      <c r="F4" s="51"/>
      <c r="G4" s="17" t="str">
        <f>IF(ISERROR(Table26[[#This Row],[Length]]/$E$24),"",Table26[[#This Row],[Length]]/$E$24)</f>
        <v/>
      </c>
      <c r="H4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4" s="18" t="str">
        <f>IF(ISERROR(Table26[[#This Row],[Cost/LF]]+Table26[[#This Row],[Consolidated Cost/LF]]),"",Table26[[#This Row],[Cost/LF]]+Table26[[#This Row],[Consolidated Cost/LF]])</f>
        <v/>
      </c>
      <c r="J4" s="18" t="str">
        <f>IF(ISERROR(Table26[[#This Row],[Total Cost/LF]]*Table26[[#This Row],[Length]]),"",Table26[[#This Row],[Total Cost/LF]]*Table26[[#This Row],[Length]])</f>
        <v/>
      </c>
      <c r="K4" s="19">
        <f>Summary!$C$10</f>
        <v>0</v>
      </c>
      <c r="L4" s="19">
        <f>Summary!$C$10</f>
        <v>0</v>
      </c>
      <c r="M4" s="19" t="str">
        <f>IF(Summary!$G$6="x",IF(Summary!$G$10+365=365,"",Summary!$G$10+365),IF(Summary!$G$8="x",Summary!$C$10+365,""))</f>
        <v/>
      </c>
      <c r="N4" s="51"/>
      <c r="O4" s="51"/>
      <c r="P4" s="51"/>
    </row>
    <row r="5" spans="1:16" x14ac:dyDescent="0.25">
      <c r="B5" s="51"/>
      <c r="C5" s="51"/>
      <c r="D5" s="51"/>
      <c r="E5" s="51"/>
      <c r="F5" s="51"/>
      <c r="G5" s="17" t="str">
        <f>IF(ISERROR(Table26[[#This Row],[Length]]/$E$24),"",Table26[[#This Row],[Length]]/$E$24)</f>
        <v/>
      </c>
      <c r="H5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5" s="18" t="str">
        <f>IF(ISERROR(Table26[[#This Row],[Cost/LF]]+Table26[[#This Row],[Consolidated Cost/LF]]),"",Table26[[#This Row],[Cost/LF]]+Table26[[#This Row],[Consolidated Cost/LF]])</f>
        <v/>
      </c>
      <c r="J5" s="18" t="str">
        <f>IF(ISERROR(Table26[[#This Row],[Total Cost/LF]]*Table26[[#This Row],[Length]]),"",Table26[[#This Row],[Total Cost/LF]]*Table26[[#This Row],[Length]])</f>
        <v/>
      </c>
      <c r="K5" s="19">
        <f>Summary!$C$10</f>
        <v>0</v>
      </c>
      <c r="L5" s="19">
        <f>Summary!$C$10</f>
        <v>0</v>
      </c>
      <c r="M5" s="19" t="str">
        <f>IF(Summary!$G$6="x",IF(Summary!$G$10+365=365,"",Summary!$G$10+365),IF(Summary!$G$8="x",Summary!$C$10+365,""))</f>
        <v/>
      </c>
      <c r="N5" s="51"/>
      <c r="O5" s="51"/>
      <c r="P5" s="51"/>
    </row>
    <row r="6" spans="1:16" x14ac:dyDescent="0.25">
      <c r="B6" s="51"/>
      <c r="C6" s="51"/>
      <c r="D6" s="51"/>
      <c r="E6" s="51"/>
      <c r="F6" s="51"/>
      <c r="G6" s="17" t="str">
        <f>IF(ISERROR(Table26[[#This Row],[Length]]/$E$24),"",Table26[[#This Row],[Length]]/$E$24)</f>
        <v/>
      </c>
      <c r="H6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6" s="18" t="str">
        <f>IF(ISERROR(Table26[[#This Row],[Cost/LF]]+Table26[[#This Row],[Consolidated Cost/LF]]),"",Table26[[#This Row],[Cost/LF]]+Table26[[#This Row],[Consolidated Cost/LF]])</f>
        <v/>
      </c>
      <c r="J6" s="18" t="str">
        <f>IF(ISERROR(Table26[[#This Row],[Total Cost/LF]]*Table26[[#This Row],[Length]]),"",Table26[[#This Row],[Total Cost/LF]]*Table26[[#This Row],[Length]])</f>
        <v/>
      </c>
      <c r="K6" s="19">
        <f>Summary!$C$10</f>
        <v>0</v>
      </c>
      <c r="L6" s="19">
        <f>Summary!$C$10</f>
        <v>0</v>
      </c>
      <c r="M6" s="19" t="str">
        <f>IF(Summary!$G$6="x",IF(Summary!$G$10+365=365,"",Summary!$G$10+365),IF(Summary!$G$8="x",Summary!$C$10+365,""))</f>
        <v/>
      </c>
      <c r="N6" s="51"/>
      <c r="O6" s="51"/>
      <c r="P6" s="51"/>
    </row>
    <row r="7" spans="1:16" x14ac:dyDescent="0.25">
      <c r="B7" s="51"/>
      <c r="C7" s="51"/>
      <c r="D7" s="51"/>
      <c r="E7" s="51"/>
      <c r="F7" s="51"/>
      <c r="G7" s="17" t="str">
        <f>IF(ISERROR(Table26[[#This Row],[Length]]/$E$24),"",Table26[[#This Row],[Length]]/$E$24)</f>
        <v/>
      </c>
      <c r="H7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7" s="18" t="str">
        <f>IF(ISERROR(Table26[[#This Row],[Cost/LF]]+Table26[[#This Row],[Consolidated Cost/LF]]),"",Table26[[#This Row],[Cost/LF]]+Table26[[#This Row],[Consolidated Cost/LF]])</f>
        <v/>
      </c>
      <c r="J7" s="18" t="str">
        <f>IF(ISERROR(Table26[[#This Row],[Total Cost/LF]]*Table26[[#This Row],[Length]]),"",Table26[[#This Row],[Total Cost/LF]]*Table26[[#This Row],[Length]])</f>
        <v/>
      </c>
      <c r="K7" s="19">
        <f>Summary!$C$10</f>
        <v>0</v>
      </c>
      <c r="L7" s="19">
        <f>Summary!$C$10</f>
        <v>0</v>
      </c>
      <c r="M7" s="19" t="str">
        <f>IF(Summary!$G$6="x",IF(Summary!$G$10+365=365,"",Summary!$G$10+365),IF(Summary!$G$8="x",Summary!$C$10+365,""))</f>
        <v/>
      </c>
      <c r="N7" s="51"/>
      <c r="O7" s="51"/>
      <c r="P7" s="51"/>
    </row>
    <row r="8" spans="1:16" x14ac:dyDescent="0.25">
      <c r="B8" s="51"/>
      <c r="C8" s="51"/>
      <c r="D8" s="51"/>
      <c r="E8" s="51"/>
      <c r="F8" s="51"/>
      <c r="G8" s="17" t="str">
        <f>IF(ISERROR(Table26[[#This Row],[Length]]/$E$24),"",Table26[[#This Row],[Length]]/$E$24)</f>
        <v/>
      </c>
      <c r="H8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8" s="18" t="str">
        <f>IF(ISERROR(Table26[[#This Row],[Cost/LF]]+Table26[[#This Row],[Consolidated Cost/LF]]),"",Table26[[#This Row],[Cost/LF]]+Table26[[#This Row],[Consolidated Cost/LF]])</f>
        <v/>
      </c>
      <c r="J8" s="18" t="str">
        <f>IF(ISERROR(Table26[[#This Row],[Total Cost/LF]]*Table26[[#This Row],[Length]]),"",Table26[[#This Row],[Total Cost/LF]]*Table26[[#This Row],[Length]])</f>
        <v/>
      </c>
      <c r="K8" s="19">
        <f>Summary!$C$10</f>
        <v>0</v>
      </c>
      <c r="L8" s="19">
        <f>Summary!$C$10</f>
        <v>0</v>
      </c>
      <c r="M8" s="19" t="str">
        <f>IF(Summary!$G$6="x",IF(Summary!$G$10+365=365,"",Summary!$G$10+365),IF(Summary!$G$8="x",Summary!$C$10+365,""))</f>
        <v/>
      </c>
      <c r="N8" s="51"/>
      <c r="O8" s="51"/>
      <c r="P8" s="51"/>
    </row>
    <row r="9" spans="1:16" x14ac:dyDescent="0.25">
      <c r="B9" s="51"/>
      <c r="C9" s="51"/>
      <c r="D9" s="51"/>
      <c r="E9" s="51"/>
      <c r="F9" s="51"/>
      <c r="G9" s="17" t="str">
        <f>IF(ISERROR(Table26[[#This Row],[Length]]/$E$24),"",Table26[[#This Row],[Length]]/$E$24)</f>
        <v/>
      </c>
      <c r="H9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9" s="18" t="str">
        <f>IF(ISERROR(Table26[[#This Row],[Cost/LF]]+Table26[[#This Row],[Consolidated Cost/LF]]),"",Table26[[#This Row],[Cost/LF]]+Table26[[#This Row],[Consolidated Cost/LF]])</f>
        <v/>
      </c>
      <c r="J9" s="18" t="str">
        <f>IF(ISERROR(Table26[[#This Row],[Total Cost/LF]]*Table26[[#This Row],[Length]]),"",Table26[[#This Row],[Total Cost/LF]]*Table26[[#This Row],[Length]])</f>
        <v/>
      </c>
      <c r="K9" s="19">
        <f>Summary!$C$10</f>
        <v>0</v>
      </c>
      <c r="L9" s="19">
        <f>Summary!$C$10</f>
        <v>0</v>
      </c>
      <c r="M9" s="19" t="str">
        <f>IF(Summary!$G$6="x",IF(Summary!$G$10+365=365,"",Summary!$G$10+365),IF(Summary!$G$8="x",Summary!$C$10+365,""))</f>
        <v/>
      </c>
      <c r="N9" s="51"/>
      <c r="O9" s="51"/>
      <c r="P9" s="51"/>
    </row>
    <row r="10" spans="1:16" x14ac:dyDescent="0.25">
      <c r="B10" s="51"/>
      <c r="C10" s="51"/>
      <c r="D10" s="51"/>
      <c r="E10" s="51"/>
      <c r="F10" s="51"/>
      <c r="G10" s="17" t="str">
        <f>IF(ISERROR(Table26[[#This Row],[Length]]/$E$24),"",Table26[[#This Row],[Length]]/$E$24)</f>
        <v/>
      </c>
      <c r="H10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10" s="18" t="str">
        <f>IF(ISERROR(Table26[[#This Row],[Cost/LF]]+Table26[[#This Row],[Consolidated Cost/LF]]),"",Table26[[#This Row],[Cost/LF]]+Table26[[#This Row],[Consolidated Cost/LF]])</f>
        <v/>
      </c>
      <c r="J10" s="18" t="str">
        <f>IF(ISERROR(Table26[[#This Row],[Total Cost/LF]]*Table26[[#This Row],[Length]]),"",Table26[[#This Row],[Total Cost/LF]]*Table26[[#This Row],[Length]])</f>
        <v/>
      </c>
      <c r="K10" s="19">
        <f>Summary!$C$10</f>
        <v>0</v>
      </c>
      <c r="L10" s="19">
        <f>Summary!$C$10</f>
        <v>0</v>
      </c>
      <c r="M10" s="19" t="str">
        <f>IF(Summary!$G$6="x",IF(Summary!$G$10+365=365,"",Summary!$G$10+365),IF(Summary!$G$8="x",Summary!$C$10+365,""))</f>
        <v/>
      </c>
      <c r="N10" s="51"/>
      <c r="O10" s="51"/>
      <c r="P10" s="51"/>
    </row>
    <row r="11" spans="1:16" x14ac:dyDescent="0.25">
      <c r="B11" s="51"/>
      <c r="C11" s="51"/>
      <c r="D11" s="51"/>
      <c r="E11" s="51"/>
      <c r="F11" s="51"/>
      <c r="G11" s="17" t="str">
        <f>IF(ISERROR(Table26[[#This Row],[Length]]/$E$24),"",Table26[[#This Row],[Length]]/$E$24)</f>
        <v/>
      </c>
      <c r="H11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11" s="18" t="str">
        <f>IF(ISERROR(Table26[[#This Row],[Cost/LF]]+Table26[[#This Row],[Consolidated Cost/LF]]),"",Table26[[#This Row],[Cost/LF]]+Table26[[#This Row],[Consolidated Cost/LF]])</f>
        <v/>
      </c>
      <c r="J11" s="18" t="str">
        <f>IF(ISERROR(Table26[[#This Row],[Total Cost/LF]]*Table26[[#This Row],[Length]]),"",Table26[[#This Row],[Total Cost/LF]]*Table26[[#This Row],[Length]])</f>
        <v/>
      </c>
      <c r="K11" s="19">
        <f>Summary!$C$10</f>
        <v>0</v>
      </c>
      <c r="L11" s="19">
        <f>Summary!$C$10</f>
        <v>0</v>
      </c>
      <c r="M11" s="19" t="str">
        <f>IF(Summary!$G$6="x",IF(Summary!$G$10+365=365,"",Summary!$G$10+365),IF(Summary!$G$8="x",Summary!$C$10+365,""))</f>
        <v/>
      </c>
      <c r="N11" s="51"/>
      <c r="O11" s="51"/>
      <c r="P11" s="51"/>
    </row>
    <row r="12" spans="1:16" x14ac:dyDescent="0.25">
      <c r="B12" s="51"/>
      <c r="C12" s="51"/>
      <c r="D12" s="51"/>
      <c r="E12" s="51"/>
      <c r="F12" s="51"/>
      <c r="G12" s="17" t="str">
        <f>IF(ISERROR(Table26[[#This Row],[Length]]/$E$24),"",Table26[[#This Row],[Length]]/$E$24)</f>
        <v/>
      </c>
      <c r="H12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12" s="18" t="str">
        <f>IF(ISERROR(Table26[[#This Row],[Cost/LF]]+Table26[[#This Row],[Consolidated Cost/LF]]),"",Table26[[#This Row],[Cost/LF]]+Table26[[#This Row],[Consolidated Cost/LF]])</f>
        <v/>
      </c>
      <c r="J12" s="18" t="str">
        <f>IF(ISERROR(Table26[[#This Row],[Total Cost/LF]]*Table26[[#This Row],[Length]]),"",Table26[[#This Row],[Total Cost/LF]]*Table26[[#This Row],[Length]])</f>
        <v/>
      </c>
      <c r="K12" s="19">
        <f>Summary!$C$10</f>
        <v>0</v>
      </c>
      <c r="L12" s="19">
        <f>Summary!$C$10</f>
        <v>0</v>
      </c>
      <c r="M12" s="19" t="str">
        <f>IF(Summary!$G$6="x",IF(Summary!$G$10+365=365,"",Summary!$G$10+365),IF(Summary!$G$8="x",Summary!$C$10+365,""))</f>
        <v/>
      </c>
      <c r="N12" s="51"/>
      <c r="O12" s="51"/>
      <c r="P12" s="51"/>
    </row>
    <row r="13" spans="1:16" x14ac:dyDescent="0.25">
      <c r="B13" s="51"/>
      <c r="C13" s="51"/>
      <c r="D13" s="51"/>
      <c r="E13" s="51"/>
      <c r="F13" s="51"/>
      <c r="G13" s="17" t="str">
        <f>IF(ISERROR(Table26[[#This Row],[Length]]/$E$24),"",Table26[[#This Row],[Length]]/$E$24)</f>
        <v/>
      </c>
      <c r="H13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13" s="18" t="str">
        <f>IF(ISERROR(Table26[[#This Row],[Cost/LF]]+Table26[[#This Row],[Consolidated Cost/LF]]),"",Table26[[#This Row],[Cost/LF]]+Table26[[#This Row],[Consolidated Cost/LF]])</f>
        <v/>
      </c>
      <c r="J13" s="18" t="str">
        <f>IF(ISERROR(Table26[[#This Row],[Total Cost/LF]]*Table26[[#This Row],[Length]]),"",Table26[[#This Row],[Total Cost/LF]]*Table26[[#This Row],[Length]])</f>
        <v/>
      </c>
      <c r="K13" s="19">
        <f>Summary!$C$10</f>
        <v>0</v>
      </c>
      <c r="L13" s="19">
        <f>Summary!$C$10</f>
        <v>0</v>
      </c>
      <c r="M13" s="19" t="str">
        <f>IF(Summary!$G$6="x",IF(Summary!$G$10+365=365,"",Summary!$G$10+365),IF(Summary!$G$8="x",Summary!$C$10+365,""))</f>
        <v/>
      </c>
      <c r="N13" s="51"/>
      <c r="O13" s="51"/>
      <c r="P13" s="51"/>
    </row>
    <row r="14" spans="1:16" x14ac:dyDescent="0.25">
      <c r="B14" s="51"/>
      <c r="C14" s="51"/>
      <c r="D14" s="51"/>
      <c r="E14" s="51"/>
      <c r="F14" s="51"/>
      <c r="G14" s="17" t="str">
        <f>IF(ISERROR(Table26[[#This Row],[Length]]/$E$24),"",Table26[[#This Row],[Length]]/$E$24)</f>
        <v/>
      </c>
      <c r="H14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14" s="18" t="str">
        <f>IF(ISERROR(Table26[[#This Row],[Cost/LF]]+Table26[[#This Row],[Consolidated Cost/LF]]),"",Table26[[#This Row],[Cost/LF]]+Table26[[#This Row],[Consolidated Cost/LF]])</f>
        <v/>
      </c>
      <c r="J14" s="18" t="str">
        <f>IF(ISERROR(Table26[[#This Row],[Total Cost/LF]]*Table26[[#This Row],[Length]]),"",Table26[[#This Row],[Total Cost/LF]]*Table26[[#This Row],[Length]])</f>
        <v/>
      </c>
      <c r="K14" s="19">
        <f>Summary!$C$10</f>
        <v>0</v>
      </c>
      <c r="L14" s="19">
        <f>Summary!$C$10</f>
        <v>0</v>
      </c>
      <c r="M14" s="19" t="str">
        <f>IF(Summary!$G$6="x",IF(Summary!$G$10+365=365,"",Summary!$G$10+365),IF(Summary!$G$8="x",Summary!$C$10+365,""))</f>
        <v/>
      </c>
      <c r="N14" s="51"/>
      <c r="O14" s="51"/>
      <c r="P14" s="51"/>
    </row>
    <row r="15" spans="1:16" x14ac:dyDescent="0.25">
      <c r="B15" s="51"/>
      <c r="C15" s="51"/>
      <c r="D15" s="51"/>
      <c r="E15" s="51"/>
      <c r="F15" s="51"/>
      <c r="G15" s="17" t="str">
        <f>IF(ISERROR(Table26[[#This Row],[Length]]/$E$24),"",Table26[[#This Row],[Length]]/$E$24)</f>
        <v/>
      </c>
      <c r="H15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15" s="18" t="str">
        <f>IF(ISERROR(Table26[[#This Row],[Cost/LF]]+Table26[[#This Row],[Consolidated Cost/LF]]),"",Table26[[#This Row],[Cost/LF]]+Table26[[#This Row],[Consolidated Cost/LF]])</f>
        <v/>
      </c>
      <c r="J15" s="18" t="str">
        <f>IF(ISERROR(Table26[[#This Row],[Total Cost/LF]]*Table26[[#This Row],[Length]]),"",Table26[[#This Row],[Total Cost/LF]]*Table26[[#This Row],[Length]])</f>
        <v/>
      </c>
      <c r="K15" s="19">
        <f>Summary!$C$10</f>
        <v>0</v>
      </c>
      <c r="L15" s="19">
        <f>Summary!$C$10</f>
        <v>0</v>
      </c>
      <c r="M15" s="19" t="str">
        <f>IF(Summary!$G$6="x",IF(Summary!$G$10+365=365,"",Summary!$G$10+365),IF(Summary!$G$8="x",Summary!$C$10+365,""))</f>
        <v/>
      </c>
      <c r="N15" s="51"/>
      <c r="O15" s="51"/>
      <c r="P15" s="51"/>
    </row>
    <row r="16" spans="1:16" x14ac:dyDescent="0.25">
      <c r="B16" s="51"/>
      <c r="C16" s="51"/>
      <c r="D16" s="51"/>
      <c r="E16" s="51"/>
      <c r="F16" s="51"/>
      <c r="G16" s="17" t="str">
        <f>IF(ISERROR(Table26[[#This Row],[Length]]/$E$24),"",Table26[[#This Row],[Length]]/$E$24)</f>
        <v/>
      </c>
      <c r="H16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16" s="18" t="str">
        <f>IF(ISERROR(Table26[[#This Row],[Cost/LF]]+Table26[[#This Row],[Consolidated Cost/LF]]),"",Table26[[#This Row],[Cost/LF]]+Table26[[#This Row],[Consolidated Cost/LF]])</f>
        <v/>
      </c>
      <c r="J16" s="18" t="str">
        <f>IF(ISERROR(Table26[[#This Row],[Total Cost/LF]]*Table26[[#This Row],[Length]]),"",Table26[[#This Row],[Total Cost/LF]]*Table26[[#This Row],[Length]])</f>
        <v/>
      </c>
      <c r="K16" s="19">
        <f>Summary!$C$10</f>
        <v>0</v>
      </c>
      <c r="L16" s="19">
        <f>Summary!$C$10</f>
        <v>0</v>
      </c>
      <c r="M16" s="19" t="str">
        <f>IF(Summary!$G$6="x",IF(Summary!$G$10+365=365,"",Summary!$G$10+365),IF(Summary!$G$8="x",Summary!$C$10+365,""))</f>
        <v/>
      </c>
      <c r="N16" s="51"/>
      <c r="O16" s="51"/>
      <c r="P16" s="51"/>
    </row>
    <row r="17" spans="1:16" x14ac:dyDescent="0.25">
      <c r="B17" s="51"/>
      <c r="C17" s="51"/>
      <c r="D17" s="51"/>
      <c r="E17" s="51"/>
      <c r="F17" s="51"/>
      <c r="G17" s="17" t="str">
        <f>IF(ISERROR(Table26[[#This Row],[Length]]/$E$24),"",Table26[[#This Row],[Length]]/$E$24)</f>
        <v/>
      </c>
      <c r="H17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17" s="18" t="str">
        <f>IF(ISERROR(Table26[[#This Row],[Cost/LF]]+Table26[[#This Row],[Consolidated Cost/LF]]),"",Table26[[#This Row],[Cost/LF]]+Table26[[#This Row],[Consolidated Cost/LF]])</f>
        <v/>
      </c>
      <c r="J17" s="18" t="str">
        <f>IF(ISERROR(Table26[[#This Row],[Total Cost/LF]]*Table26[[#This Row],[Length]]),"",Table26[[#This Row],[Total Cost/LF]]*Table26[[#This Row],[Length]])</f>
        <v/>
      </c>
      <c r="K17" s="19">
        <f>Summary!$C$10</f>
        <v>0</v>
      </c>
      <c r="L17" s="19">
        <f>Summary!$C$10</f>
        <v>0</v>
      </c>
      <c r="M17" s="19" t="str">
        <f>IF(Summary!$G$6="x",IF(Summary!$G$10+365=365,"",Summary!$G$10+365),IF(Summary!$G$8="x",Summary!$C$10+365,""))</f>
        <v/>
      </c>
      <c r="N17" s="51"/>
      <c r="O17" s="51"/>
      <c r="P17" s="51"/>
    </row>
    <row r="18" spans="1:16" x14ac:dyDescent="0.25">
      <c r="B18" s="51"/>
      <c r="C18" s="51"/>
      <c r="D18" s="51"/>
      <c r="E18" s="51"/>
      <c r="F18" s="51"/>
      <c r="G18" s="17" t="str">
        <f>IF(ISERROR(Table26[[#This Row],[Length]]/$E$24),"",Table26[[#This Row],[Length]]/$E$24)</f>
        <v/>
      </c>
      <c r="H18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18" s="18" t="str">
        <f>IF(ISERROR(Table26[[#This Row],[Cost/LF]]+Table26[[#This Row],[Consolidated Cost/LF]]),"",Table26[[#This Row],[Cost/LF]]+Table26[[#This Row],[Consolidated Cost/LF]])</f>
        <v/>
      </c>
      <c r="J18" s="18" t="str">
        <f>IF(ISERROR(Table26[[#This Row],[Total Cost/LF]]*Table26[[#This Row],[Length]]),"",Table26[[#This Row],[Total Cost/LF]]*Table26[[#This Row],[Length]])</f>
        <v/>
      </c>
      <c r="K18" s="19">
        <f>Summary!$C$10</f>
        <v>0</v>
      </c>
      <c r="L18" s="19">
        <f>Summary!$C$10</f>
        <v>0</v>
      </c>
      <c r="M18" s="19" t="str">
        <f>IF(Summary!$G$6="x",IF(Summary!$G$10+365=365,"",Summary!$G$10+365),IF(Summary!$G$8="x",Summary!$C$10+365,""))</f>
        <v/>
      </c>
      <c r="N18" s="51"/>
      <c r="O18" s="51"/>
      <c r="P18" s="51"/>
    </row>
    <row r="19" spans="1:16" x14ac:dyDescent="0.25">
      <c r="B19" s="51"/>
      <c r="C19" s="51"/>
      <c r="D19" s="51"/>
      <c r="E19" s="51"/>
      <c r="F19" s="51"/>
      <c r="G19" s="17" t="str">
        <f>IF(ISERROR(Table26[[#This Row],[Length]]/$E$24),"",Table26[[#This Row],[Length]]/$E$24)</f>
        <v/>
      </c>
      <c r="H19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19" s="18" t="str">
        <f>IF(ISERROR(Table26[[#This Row],[Cost/LF]]+Table26[[#This Row],[Consolidated Cost/LF]]),"",Table26[[#This Row],[Cost/LF]]+Table26[[#This Row],[Consolidated Cost/LF]])</f>
        <v/>
      </c>
      <c r="J19" s="18" t="str">
        <f>IF(ISERROR(Table26[[#This Row],[Total Cost/LF]]*Table26[[#This Row],[Length]]),"",Table26[[#This Row],[Total Cost/LF]]*Table26[[#This Row],[Length]])</f>
        <v/>
      </c>
      <c r="K19" s="19">
        <f>Summary!$C$10</f>
        <v>0</v>
      </c>
      <c r="L19" s="19">
        <f>Summary!$C$10</f>
        <v>0</v>
      </c>
      <c r="M19" s="19" t="str">
        <f>IF(Summary!$G$6="x",IF(Summary!$G$10+365=365,"",Summary!$G$10+365),IF(Summary!$G$8="x",Summary!$C$10+365,""))</f>
        <v/>
      </c>
      <c r="N19" s="51"/>
      <c r="O19" s="51"/>
      <c r="P19" s="51"/>
    </row>
    <row r="20" spans="1:16" x14ac:dyDescent="0.25">
      <c r="B20" s="51"/>
      <c r="C20" s="51"/>
      <c r="D20" s="51"/>
      <c r="E20" s="51"/>
      <c r="F20" s="51"/>
      <c r="G20" s="17" t="str">
        <f>IF(ISERROR(Table26[[#This Row],[Length]]/$E$24),"",Table26[[#This Row],[Length]]/$E$24)</f>
        <v/>
      </c>
      <c r="H20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20" s="18" t="str">
        <f>IF(ISERROR(Table26[[#This Row],[Cost/LF]]+Table26[[#This Row],[Consolidated Cost/LF]]),"",Table26[[#This Row],[Cost/LF]]+Table26[[#This Row],[Consolidated Cost/LF]])</f>
        <v/>
      </c>
      <c r="J20" s="18" t="str">
        <f>IF(ISERROR(Table26[[#This Row],[Total Cost/LF]]*Table26[[#This Row],[Length]]),"",Table26[[#This Row],[Total Cost/LF]]*Table26[[#This Row],[Length]])</f>
        <v/>
      </c>
      <c r="K20" s="19">
        <f>Summary!$C$10</f>
        <v>0</v>
      </c>
      <c r="L20" s="19">
        <f>Summary!$C$10</f>
        <v>0</v>
      </c>
      <c r="M20" s="19" t="str">
        <f>IF(Summary!$G$6="x",IF(Summary!$G$10+365=365,"",Summary!$G$10+365),IF(Summary!$G$8="x",Summary!$C$10+365,""))</f>
        <v/>
      </c>
      <c r="N20" s="51"/>
      <c r="O20" s="51"/>
      <c r="P20" s="51"/>
    </row>
    <row r="21" spans="1:16" x14ac:dyDescent="0.25">
      <c r="B21" s="51"/>
      <c r="C21" s="51"/>
      <c r="D21" s="51"/>
      <c r="E21" s="51"/>
      <c r="F21" s="51"/>
      <c r="G21" s="17" t="str">
        <f>IF(ISERROR(Table26[[#This Row],[Length]]/$E$24),"",Table26[[#This Row],[Length]]/$E$24)</f>
        <v/>
      </c>
      <c r="H21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21" s="18" t="str">
        <f>IF(ISERROR(Table26[[#This Row],[Cost/LF]]+Table26[[#This Row],[Consolidated Cost/LF]]),"",Table26[[#This Row],[Cost/LF]]+Table26[[#This Row],[Consolidated Cost/LF]])</f>
        <v/>
      </c>
      <c r="J21" s="18" t="str">
        <f>IF(ISERROR(Table26[[#This Row],[Total Cost/LF]]*Table26[[#This Row],[Length]]),"",Table26[[#This Row],[Total Cost/LF]]*Table26[[#This Row],[Length]])</f>
        <v/>
      </c>
      <c r="K21" s="19">
        <f>Summary!$C$10</f>
        <v>0</v>
      </c>
      <c r="L21" s="19">
        <f>Summary!$C$10</f>
        <v>0</v>
      </c>
      <c r="M21" s="19" t="str">
        <f>IF(Summary!$G$6="x",IF(Summary!$G$10+365=365,"",Summary!$G$10+365),IF(Summary!$G$8="x",Summary!$C$10+365,""))</f>
        <v/>
      </c>
      <c r="N21" s="51"/>
      <c r="O21" s="51"/>
      <c r="P21" s="51"/>
    </row>
    <row r="22" spans="1:16" x14ac:dyDescent="0.25">
      <c r="B22" s="51"/>
      <c r="C22" s="51"/>
      <c r="D22" s="51"/>
      <c r="E22" s="51"/>
      <c r="F22" s="51"/>
      <c r="G22" s="17" t="str">
        <f>IF(ISERROR(Table26[[#This Row],[Length]]/$E$24),"",Table26[[#This Row],[Length]]/$E$24)</f>
        <v/>
      </c>
      <c r="H22" s="18" t="str">
        <f>IF(ISERROR(Table26[[#This Row],[Percentage of Total Length]]*'Sanitary Sewer Consolidated'!$F$34/Table26[[#This Row],[Length]]),"",Table26[[#This Row],[Percentage of Total Length]]*'Sanitary Sewer Consolidated'!$F$34/Table26[[#This Row],[Length]])</f>
        <v/>
      </c>
      <c r="I22" s="18" t="str">
        <f>IF(ISERROR(Table26[[#This Row],[Cost/LF]]+Table26[[#This Row],[Consolidated Cost/LF]]),"",Table26[[#This Row],[Cost/LF]]+Table26[[#This Row],[Consolidated Cost/LF]])</f>
        <v/>
      </c>
      <c r="J22" s="18" t="str">
        <f>IF(ISERROR(Table26[[#This Row],[Total Cost/LF]]*Table26[[#This Row],[Length]]),"",Table26[[#This Row],[Total Cost/LF]]*Table26[[#This Row],[Length]])</f>
        <v/>
      </c>
      <c r="K22" s="19">
        <f>Summary!$C$10</f>
        <v>0</v>
      </c>
      <c r="L22" s="19">
        <f>Summary!$C$10</f>
        <v>0</v>
      </c>
      <c r="M22" s="19" t="str">
        <f>IF(Summary!$G$6="x",IF(Summary!$G$10+365=365,"",Summary!$G$10+365),IF(Summary!$G$8="x",Summary!$C$10+365,""))</f>
        <v/>
      </c>
      <c r="N22" s="51"/>
      <c r="O22" s="51"/>
      <c r="P22" s="51"/>
    </row>
    <row r="24" spans="1:16" x14ac:dyDescent="0.25">
      <c r="A24" s="5" t="s">
        <v>12</v>
      </c>
      <c r="B24" s="5"/>
      <c r="C24" s="5"/>
      <c r="D24" s="5"/>
      <c r="E24" s="5">
        <f>SUM(Table26[Length])</f>
        <v>0</v>
      </c>
      <c r="F24" s="5"/>
      <c r="G24" s="5"/>
      <c r="H24" s="5"/>
      <c r="J24" s="25">
        <f>SUM(Table26[Total Cost])</f>
        <v>0</v>
      </c>
    </row>
    <row r="26" spans="1:16" x14ac:dyDescent="0.25">
      <c r="H26" t="s">
        <v>26</v>
      </c>
      <c r="K26" s="27">
        <f>Summary!$C$6</f>
        <v>0</v>
      </c>
    </row>
    <row r="27" spans="1:16" x14ac:dyDescent="0.25">
      <c r="B27" s="20"/>
      <c r="C27" t="s">
        <v>19</v>
      </c>
      <c r="H27" t="s">
        <v>25</v>
      </c>
      <c r="K27" s="27">
        <f>Summary!$C$8</f>
        <v>0</v>
      </c>
    </row>
    <row r="28" spans="1:16" x14ac:dyDescent="0.25">
      <c r="B28" s="51"/>
      <c r="C28" t="s">
        <v>54</v>
      </c>
    </row>
    <row r="30" spans="1:16" x14ac:dyDescent="0.25">
      <c r="G30" t="s">
        <v>59</v>
      </c>
    </row>
  </sheetData>
  <mergeCells count="1">
    <mergeCell ref="B2:P2"/>
  </mergeCells>
  <pageMargins left="0.7" right="0.7" top="0.75" bottom="0.75" header="0.3" footer="0.3"/>
  <pageSetup scale="74" orientation="landscape" horizontalDpi="1200" verticalDpi="1200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38"/>
  <sheetViews>
    <sheetView workbookViewId="0"/>
  </sheetViews>
  <sheetFormatPr defaultRowHeight="15" x14ac:dyDescent="0.25"/>
  <cols>
    <col min="1" max="1" width="3.140625" customWidth="1"/>
    <col min="2" max="2" width="18.140625" bestFit="1" customWidth="1"/>
    <col min="3" max="5" width="11" customWidth="1"/>
    <col min="6" max="6" width="12" customWidth="1"/>
    <col min="7" max="7" width="13.5703125" customWidth="1"/>
    <col min="8" max="9" width="11" customWidth="1"/>
    <col min="10" max="10" width="27.140625" bestFit="1" customWidth="1"/>
  </cols>
  <sheetData>
    <row r="1" spans="2:10" ht="56.25" customHeight="1" thickBot="1" x14ac:dyDescent="0.3"/>
    <row r="2" spans="2:10" ht="15.75" thickBot="1" x14ac:dyDescent="0.3">
      <c r="B2" s="69" t="s">
        <v>41</v>
      </c>
      <c r="C2" s="70"/>
      <c r="D2" s="70"/>
      <c r="E2" s="70"/>
      <c r="F2" s="70"/>
      <c r="G2" s="70"/>
      <c r="H2" s="70"/>
      <c r="I2" s="70"/>
      <c r="J2" s="71"/>
    </row>
    <row r="3" spans="2:10" x14ac:dyDescent="0.25">
      <c r="B3" s="1" t="s">
        <v>15</v>
      </c>
      <c r="C3" s="1" t="s">
        <v>16</v>
      </c>
      <c r="D3" s="1" t="s">
        <v>17</v>
      </c>
      <c r="E3" s="1" t="s">
        <v>18</v>
      </c>
      <c r="F3" s="1" t="s">
        <v>12</v>
      </c>
      <c r="G3" s="1" t="s">
        <v>3</v>
      </c>
      <c r="H3" s="1" t="s">
        <v>5</v>
      </c>
      <c r="I3" s="1" t="s">
        <v>6</v>
      </c>
      <c r="J3" s="1" t="s">
        <v>4</v>
      </c>
    </row>
    <row r="4" spans="2:10" x14ac:dyDescent="0.25">
      <c r="B4" s="51"/>
      <c r="C4" s="51"/>
      <c r="D4" s="51"/>
      <c r="E4" s="49"/>
      <c r="F4" s="18">
        <f>Table37[[#This Row],[Quantity]]*Table37[[#This Row],[Cost/Unit]]</f>
        <v>0</v>
      </c>
      <c r="G4" s="51"/>
      <c r="H4" s="51"/>
      <c r="I4" s="42">
        <f>Summary!$C$10</f>
        <v>0</v>
      </c>
      <c r="J4" s="42">
        <f>Summary!$C$10</f>
        <v>0</v>
      </c>
    </row>
    <row r="5" spans="2:10" x14ac:dyDescent="0.25">
      <c r="B5" s="51"/>
      <c r="C5" s="51"/>
      <c r="D5" s="51"/>
      <c r="E5" s="49"/>
      <c r="F5" s="18">
        <f>Table37[[#This Row],[Quantity]]*Table37[[#This Row],[Cost/Unit]]</f>
        <v>0</v>
      </c>
      <c r="G5" s="51"/>
      <c r="H5" s="51"/>
      <c r="I5" s="42">
        <f>Summary!$C$10</f>
        <v>0</v>
      </c>
      <c r="J5" s="42">
        <f>Summary!$C$10</f>
        <v>0</v>
      </c>
    </row>
    <row r="6" spans="2:10" x14ac:dyDescent="0.25">
      <c r="B6" s="51"/>
      <c r="C6" s="51"/>
      <c r="D6" s="51"/>
      <c r="E6" s="49"/>
      <c r="F6" s="18">
        <f>Table37[[#This Row],[Quantity]]*Table37[[#This Row],[Cost/Unit]]</f>
        <v>0</v>
      </c>
      <c r="G6" s="51"/>
      <c r="H6" s="51"/>
      <c r="I6" s="42">
        <f>Summary!$C$10</f>
        <v>0</v>
      </c>
      <c r="J6" s="42">
        <f>Summary!$C$10</f>
        <v>0</v>
      </c>
    </row>
    <row r="7" spans="2:10" x14ac:dyDescent="0.25">
      <c r="B7" s="51"/>
      <c r="C7" s="51"/>
      <c r="D7" s="51"/>
      <c r="E7" s="49"/>
      <c r="F7" s="18">
        <f>Table37[[#This Row],[Quantity]]*Table37[[#This Row],[Cost/Unit]]</f>
        <v>0</v>
      </c>
      <c r="G7" s="51"/>
      <c r="H7" s="51"/>
      <c r="I7" s="42">
        <f>Summary!$C$10</f>
        <v>0</v>
      </c>
      <c r="J7" s="42">
        <f>Summary!$C$10</f>
        <v>0</v>
      </c>
    </row>
    <row r="8" spans="2:10" x14ac:dyDescent="0.25">
      <c r="B8" s="51"/>
      <c r="C8" s="51"/>
      <c r="D8" s="51"/>
      <c r="E8" s="49"/>
      <c r="F8" s="18">
        <f>Table37[[#This Row],[Quantity]]*Table37[[#This Row],[Cost/Unit]]</f>
        <v>0</v>
      </c>
      <c r="G8" s="51"/>
      <c r="H8" s="51"/>
      <c r="I8" s="42">
        <f>Summary!$C$10</f>
        <v>0</v>
      </c>
      <c r="J8" s="42">
        <f>Summary!$C$10</f>
        <v>0</v>
      </c>
    </row>
    <row r="9" spans="2:10" x14ac:dyDescent="0.25">
      <c r="B9" s="51"/>
      <c r="C9" s="51"/>
      <c r="D9" s="51"/>
      <c r="E9" s="49"/>
      <c r="F9" s="18">
        <f>Table37[[#This Row],[Quantity]]*Table37[[#This Row],[Cost/Unit]]</f>
        <v>0</v>
      </c>
      <c r="G9" s="51"/>
      <c r="H9" s="51"/>
      <c r="I9" s="42">
        <f>Summary!$C$10</f>
        <v>0</v>
      </c>
      <c r="J9" s="42">
        <f>Summary!$C$10</f>
        <v>0</v>
      </c>
    </row>
    <row r="10" spans="2:10" x14ac:dyDescent="0.25">
      <c r="B10" s="51"/>
      <c r="C10" s="51"/>
      <c r="D10" s="51"/>
      <c r="E10" s="49"/>
      <c r="F10" s="18">
        <f>Table37[[#This Row],[Quantity]]*Table37[[#This Row],[Cost/Unit]]</f>
        <v>0</v>
      </c>
      <c r="G10" s="51"/>
      <c r="H10" s="51"/>
      <c r="I10" s="42">
        <f>Summary!$C$10</f>
        <v>0</v>
      </c>
      <c r="J10" s="42">
        <f>Summary!$C$10</f>
        <v>0</v>
      </c>
    </row>
    <row r="11" spans="2:10" x14ac:dyDescent="0.25">
      <c r="B11" s="51"/>
      <c r="C11" s="51"/>
      <c r="D11" s="51"/>
      <c r="E11" s="49"/>
      <c r="F11" s="18">
        <f>Table37[[#This Row],[Quantity]]*Table37[[#This Row],[Cost/Unit]]</f>
        <v>0</v>
      </c>
      <c r="G11" s="51"/>
      <c r="H11" s="51"/>
      <c r="I11" s="42">
        <f>Summary!$C$10</f>
        <v>0</v>
      </c>
      <c r="J11" s="42">
        <f>Summary!$C$10</f>
        <v>0</v>
      </c>
    </row>
    <row r="12" spans="2:10" x14ac:dyDescent="0.25">
      <c r="B12" s="51"/>
      <c r="C12" s="51"/>
      <c r="D12" s="51"/>
      <c r="E12" s="49"/>
      <c r="F12" s="18">
        <f>Table37[[#This Row],[Quantity]]*Table37[[#This Row],[Cost/Unit]]</f>
        <v>0</v>
      </c>
      <c r="G12" s="51"/>
      <c r="H12" s="51"/>
      <c r="I12" s="42">
        <f>Summary!$C$10</f>
        <v>0</v>
      </c>
      <c r="J12" s="42">
        <f>Summary!$C$10</f>
        <v>0</v>
      </c>
    </row>
    <row r="13" spans="2:10" x14ac:dyDescent="0.25">
      <c r="B13" s="51"/>
      <c r="C13" s="51"/>
      <c r="D13" s="51"/>
      <c r="E13" s="49"/>
      <c r="F13" s="18">
        <f>Table37[[#This Row],[Quantity]]*Table37[[#This Row],[Cost/Unit]]</f>
        <v>0</v>
      </c>
      <c r="G13" s="51"/>
      <c r="H13" s="51"/>
      <c r="I13" s="42">
        <f>Summary!$C$10</f>
        <v>0</v>
      </c>
      <c r="J13" s="42">
        <f>Summary!$C$10</f>
        <v>0</v>
      </c>
    </row>
    <row r="14" spans="2:10" x14ac:dyDescent="0.25">
      <c r="B14" s="51"/>
      <c r="C14" s="51"/>
      <c r="D14" s="51"/>
      <c r="E14" s="49"/>
      <c r="F14" s="18">
        <f>Table37[[#This Row],[Quantity]]*Table37[[#This Row],[Cost/Unit]]</f>
        <v>0</v>
      </c>
      <c r="G14" s="51"/>
      <c r="H14" s="51"/>
      <c r="I14" s="42">
        <f>Summary!$C$10</f>
        <v>0</v>
      </c>
      <c r="J14" s="42">
        <f>Summary!$C$10</f>
        <v>0</v>
      </c>
    </row>
    <row r="15" spans="2:10" x14ac:dyDescent="0.25">
      <c r="B15" s="51"/>
      <c r="C15" s="51"/>
      <c r="D15" s="51"/>
      <c r="E15" s="49"/>
      <c r="F15" s="18">
        <f>Table37[[#This Row],[Quantity]]*Table37[[#This Row],[Cost/Unit]]</f>
        <v>0</v>
      </c>
      <c r="G15" s="51"/>
      <c r="H15" s="51"/>
      <c r="I15" s="42">
        <f>Summary!$C$10</f>
        <v>0</v>
      </c>
      <c r="J15" s="42">
        <f>Summary!$C$10</f>
        <v>0</v>
      </c>
    </row>
    <row r="16" spans="2:10" x14ac:dyDescent="0.25">
      <c r="B16" s="51"/>
      <c r="C16" s="51"/>
      <c r="D16" s="51"/>
      <c r="E16" s="49"/>
      <c r="F16" s="18">
        <f>Table37[[#This Row],[Quantity]]*Table37[[#This Row],[Cost/Unit]]</f>
        <v>0</v>
      </c>
      <c r="G16" s="51"/>
      <c r="H16" s="51"/>
      <c r="I16" s="42">
        <f>Summary!$C$10</f>
        <v>0</v>
      </c>
      <c r="J16" s="42">
        <f>Summary!$C$10</f>
        <v>0</v>
      </c>
    </row>
    <row r="17" spans="2:10" x14ac:dyDescent="0.25">
      <c r="B17" s="51"/>
      <c r="C17" s="51"/>
      <c r="D17" s="51"/>
      <c r="E17" s="49"/>
      <c r="F17" s="18">
        <f>Table37[[#This Row],[Quantity]]*Table37[[#This Row],[Cost/Unit]]</f>
        <v>0</v>
      </c>
      <c r="G17" s="51"/>
      <c r="H17" s="51"/>
      <c r="I17" s="42">
        <f>Summary!$C$10</f>
        <v>0</v>
      </c>
      <c r="J17" s="42">
        <f>Summary!$C$10</f>
        <v>0</v>
      </c>
    </row>
    <row r="18" spans="2:10" x14ac:dyDescent="0.25">
      <c r="B18" s="51"/>
      <c r="C18" s="51"/>
      <c r="D18" s="51"/>
      <c r="E18" s="49"/>
      <c r="F18" s="18">
        <f>Table37[[#This Row],[Quantity]]*Table37[[#This Row],[Cost/Unit]]</f>
        <v>0</v>
      </c>
      <c r="G18" s="51"/>
      <c r="H18" s="51"/>
      <c r="I18" s="42">
        <f>Summary!$C$10</f>
        <v>0</v>
      </c>
      <c r="J18" s="42">
        <f>Summary!$C$10</f>
        <v>0</v>
      </c>
    </row>
    <row r="19" spans="2:10" x14ac:dyDescent="0.25">
      <c r="B19" s="51"/>
      <c r="C19" s="51"/>
      <c r="D19" s="51"/>
      <c r="E19" s="49"/>
      <c r="F19" s="18">
        <f>Table37[[#This Row],[Quantity]]*Table37[[#This Row],[Cost/Unit]]</f>
        <v>0</v>
      </c>
      <c r="G19" s="51"/>
      <c r="H19" s="51"/>
      <c r="I19" s="42">
        <f>Summary!$C$10</f>
        <v>0</v>
      </c>
      <c r="J19" s="42">
        <f>Summary!$C$10</f>
        <v>0</v>
      </c>
    </row>
    <row r="20" spans="2:10" x14ac:dyDescent="0.25">
      <c r="B20" s="51"/>
      <c r="C20" s="51"/>
      <c r="D20" s="51"/>
      <c r="E20" s="49"/>
      <c r="F20" s="18">
        <f>Table37[[#This Row],[Quantity]]*Table37[[#This Row],[Cost/Unit]]</f>
        <v>0</v>
      </c>
      <c r="G20" s="51"/>
      <c r="H20" s="51"/>
      <c r="I20" s="42">
        <f>Summary!$C$10</f>
        <v>0</v>
      </c>
      <c r="J20" s="42">
        <f>Summary!$C$10</f>
        <v>0</v>
      </c>
    </row>
    <row r="21" spans="2:10" x14ac:dyDescent="0.25">
      <c r="B21" s="51"/>
      <c r="C21" s="51"/>
      <c r="D21" s="51"/>
      <c r="E21" s="49"/>
      <c r="F21" s="18">
        <f>Table37[[#This Row],[Quantity]]*Table37[[#This Row],[Cost/Unit]]</f>
        <v>0</v>
      </c>
      <c r="G21" s="51"/>
      <c r="H21" s="51"/>
      <c r="I21" s="42">
        <f>Summary!$C$10</f>
        <v>0</v>
      </c>
      <c r="J21" s="42">
        <f>Summary!$C$10</f>
        <v>0</v>
      </c>
    </row>
    <row r="22" spans="2:10" x14ac:dyDescent="0.25">
      <c r="B22" s="51"/>
      <c r="C22" s="51"/>
      <c r="D22" s="51"/>
      <c r="E22" s="49"/>
      <c r="F22" s="18">
        <f>Table37[[#This Row],[Quantity]]*Table37[[#This Row],[Cost/Unit]]</f>
        <v>0</v>
      </c>
      <c r="G22" s="51"/>
      <c r="H22" s="51"/>
      <c r="I22" s="42">
        <f>Summary!$C$10</f>
        <v>0</v>
      </c>
      <c r="J22" s="42">
        <f>Summary!$C$10</f>
        <v>0</v>
      </c>
    </row>
    <row r="23" spans="2:10" x14ac:dyDescent="0.25">
      <c r="B23" s="51"/>
      <c r="C23" s="51"/>
      <c r="D23" s="51"/>
      <c r="E23" s="49"/>
      <c r="F23" s="18">
        <f>Table37[[#This Row],[Quantity]]*Table37[[#This Row],[Cost/Unit]]</f>
        <v>0</v>
      </c>
      <c r="G23" s="51"/>
      <c r="H23" s="51"/>
      <c r="I23" s="42">
        <f>Summary!$C$10</f>
        <v>0</v>
      </c>
      <c r="J23" s="42">
        <f>Summary!$C$10</f>
        <v>0</v>
      </c>
    </row>
    <row r="24" spans="2:10" x14ac:dyDescent="0.25">
      <c r="B24" s="51"/>
      <c r="C24" s="51"/>
      <c r="D24" s="51"/>
      <c r="E24" s="49"/>
      <c r="F24" s="18">
        <f>Table37[[#This Row],[Quantity]]*Table37[[#This Row],[Cost/Unit]]</f>
        <v>0</v>
      </c>
      <c r="G24" s="51"/>
      <c r="H24" s="51"/>
      <c r="I24" s="42">
        <f>Summary!$C$10</f>
        <v>0</v>
      </c>
      <c r="J24" s="42">
        <f>Summary!$C$10</f>
        <v>0</v>
      </c>
    </row>
    <row r="25" spans="2:10" x14ac:dyDescent="0.25">
      <c r="B25" s="51"/>
      <c r="C25" s="51"/>
      <c r="D25" s="51"/>
      <c r="E25" s="49"/>
      <c r="F25" s="18">
        <f>Table37[[#This Row],[Quantity]]*Table37[[#This Row],[Cost/Unit]]</f>
        <v>0</v>
      </c>
      <c r="G25" s="51"/>
      <c r="H25" s="51"/>
      <c r="I25" s="42">
        <f>Summary!$C$10</f>
        <v>0</v>
      </c>
      <c r="J25" s="42">
        <f>Summary!$C$10</f>
        <v>0</v>
      </c>
    </row>
    <row r="26" spans="2:10" x14ac:dyDescent="0.25">
      <c r="B26" s="51"/>
      <c r="C26" s="51"/>
      <c r="D26" s="51"/>
      <c r="E26" s="49"/>
      <c r="F26" s="18">
        <f>Table37[[#This Row],[Quantity]]*Table37[[#This Row],[Cost/Unit]]</f>
        <v>0</v>
      </c>
      <c r="G26" s="51"/>
      <c r="H26" s="51"/>
      <c r="I26" s="42">
        <f>Summary!$C$10</f>
        <v>0</v>
      </c>
      <c r="J26" s="42">
        <f>Summary!$C$10</f>
        <v>0</v>
      </c>
    </row>
    <row r="27" spans="2:10" x14ac:dyDescent="0.25">
      <c r="B27" s="51"/>
      <c r="C27" s="51"/>
      <c r="D27" s="51"/>
      <c r="E27" s="49"/>
      <c r="F27" s="18">
        <f>Table37[[#This Row],[Quantity]]*Table37[[#This Row],[Cost/Unit]]</f>
        <v>0</v>
      </c>
      <c r="G27" s="51"/>
      <c r="H27" s="51"/>
      <c r="I27" s="42">
        <f>Summary!$C$10</f>
        <v>0</v>
      </c>
      <c r="J27" s="42">
        <f>Summary!$C$10</f>
        <v>0</v>
      </c>
    </row>
    <row r="28" spans="2:10" x14ac:dyDescent="0.25">
      <c r="B28" s="51"/>
      <c r="C28" s="51"/>
      <c r="D28" s="51"/>
      <c r="E28" s="49"/>
      <c r="F28" s="18">
        <f>Table37[[#This Row],[Quantity]]*Table37[[#This Row],[Cost/Unit]]</f>
        <v>0</v>
      </c>
      <c r="G28" s="51"/>
      <c r="H28" s="51"/>
      <c r="I28" s="42">
        <f>Summary!$C$10</f>
        <v>0</v>
      </c>
      <c r="J28" s="42">
        <f>Summary!$C$10</f>
        <v>0</v>
      </c>
    </row>
    <row r="29" spans="2:10" x14ac:dyDescent="0.25">
      <c r="B29" s="51"/>
      <c r="C29" s="51"/>
      <c r="D29" s="51"/>
      <c r="E29" s="49"/>
      <c r="F29" s="18">
        <f>Table37[[#This Row],[Quantity]]*Table37[[#This Row],[Cost/Unit]]</f>
        <v>0</v>
      </c>
      <c r="G29" s="51"/>
      <c r="H29" s="51"/>
      <c r="I29" s="42">
        <f>Summary!$C$10</f>
        <v>0</v>
      </c>
      <c r="J29" s="42">
        <f>Summary!$C$10</f>
        <v>0</v>
      </c>
    </row>
    <row r="30" spans="2:10" x14ac:dyDescent="0.25">
      <c r="B30" s="51"/>
      <c r="C30" s="51"/>
      <c r="D30" s="51"/>
      <c r="E30" s="49"/>
      <c r="F30" s="18">
        <f>Table37[[#This Row],[Quantity]]*Table37[[#This Row],[Cost/Unit]]</f>
        <v>0</v>
      </c>
      <c r="G30" s="51"/>
      <c r="H30" s="51"/>
      <c r="I30" s="42">
        <f>Summary!$C$10</f>
        <v>0</v>
      </c>
      <c r="J30" s="42">
        <f>Summary!$C$10</f>
        <v>0</v>
      </c>
    </row>
    <row r="31" spans="2:10" x14ac:dyDescent="0.25">
      <c r="B31" s="51"/>
      <c r="C31" s="51"/>
      <c r="D31" s="51"/>
      <c r="E31" s="49"/>
      <c r="F31" s="18">
        <f>Table37[[#This Row],[Quantity]]*Table37[[#This Row],[Cost/Unit]]</f>
        <v>0</v>
      </c>
      <c r="G31" s="51"/>
      <c r="H31" s="51"/>
      <c r="I31" s="42">
        <f>Summary!$C$10</f>
        <v>0</v>
      </c>
      <c r="J31" s="42">
        <f>Summary!$C$10</f>
        <v>0</v>
      </c>
    </row>
    <row r="32" spans="2:10" x14ac:dyDescent="0.25">
      <c r="B32" s="51"/>
      <c r="C32" s="51"/>
      <c r="D32" s="51"/>
      <c r="E32" s="49"/>
      <c r="F32" s="18">
        <f>Table37[[#This Row],[Quantity]]*Table37[[#This Row],[Cost/Unit]]</f>
        <v>0</v>
      </c>
      <c r="G32" s="51"/>
      <c r="H32" s="51"/>
      <c r="I32" s="42">
        <f>Summary!$C$10</f>
        <v>0</v>
      </c>
      <c r="J32" s="42">
        <f>Summary!$C$10</f>
        <v>0</v>
      </c>
    </row>
    <row r="34" spans="1:7" x14ac:dyDescent="0.25">
      <c r="A34" t="s">
        <v>12</v>
      </c>
      <c r="F34">
        <f>SUM(Table37[Total])</f>
        <v>0</v>
      </c>
    </row>
    <row r="36" spans="1:7" x14ac:dyDescent="0.25">
      <c r="E36" t="s">
        <v>26</v>
      </c>
      <c r="G36" s="27">
        <f>Summary!$C$6</f>
        <v>0</v>
      </c>
    </row>
    <row r="37" spans="1:7" x14ac:dyDescent="0.25">
      <c r="B37" s="20"/>
      <c r="C37" t="s">
        <v>19</v>
      </c>
      <c r="E37" t="s">
        <v>25</v>
      </c>
      <c r="G37" s="27">
        <f>Summary!$C$8</f>
        <v>0</v>
      </c>
    </row>
    <row r="38" spans="1:7" x14ac:dyDescent="0.25">
      <c r="B38" s="51"/>
      <c r="C38" t="s">
        <v>54</v>
      </c>
    </row>
  </sheetData>
  <mergeCells count="1">
    <mergeCell ref="B2:J2"/>
  </mergeCells>
  <pageMargins left="0.7" right="0.7" top="0.75" bottom="0.75" header="0.3" footer="0.3"/>
  <pageSetup scale="87" orientation="landscape" horizontalDpi="1200" verticalDpi="1200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38"/>
  <sheetViews>
    <sheetView workbookViewId="0"/>
  </sheetViews>
  <sheetFormatPr defaultRowHeight="15" x14ac:dyDescent="0.25"/>
  <cols>
    <col min="1" max="1" width="3.28515625" customWidth="1"/>
    <col min="2" max="2" width="21.42578125" bestFit="1" customWidth="1"/>
    <col min="3" max="5" width="11" customWidth="1"/>
    <col min="6" max="6" width="11.5703125" style="11" bestFit="1" customWidth="1"/>
    <col min="7" max="7" width="9.7109375" style="11" customWidth="1"/>
    <col min="8" max="8" width="13.5703125" customWidth="1"/>
    <col min="9" max="10" width="11" customWidth="1"/>
    <col min="11" max="11" width="27.140625" customWidth="1"/>
  </cols>
  <sheetData>
    <row r="1" spans="2:11" ht="56.25" customHeight="1" thickBot="1" x14ac:dyDescent="0.3">
      <c r="F1"/>
      <c r="G1"/>
    </row>
    <row r="2" spans="2:11" ht="15.75" thickBot="1" x14ac:dyDescent="0.3">
      <c r="B2" s="69" t="s">
        <v>42</v>
      </c>
      <c r="C2" s="70"/>
      <c r="D2" s="70"/>
      <c r="E2" s="70"/>
      <c r="F2" s="70"/>
      <c r="G2" s="70"/>
      <c r="H2" s="70"/>
      <c r="I2" s="70"/>
      <c r="J2" s="70"/>
      <c r="K2" s="71"/>
    </row>
    <row r="3" spans="2:11" ht="30" x14ac:dyDescent="0.25">
      <c r="B3" s="1" t="s">
        <v>15</v>
      </c>
      <c r="C3" s="1" t="s">
        <v>16</v>
      </c>
      <c r="D3" s="1" t="s">
        <v>17</v>
      </c>
      <c r="E3" s="1" t="s">
        <v>18</v>
      </c>
      <c r="F3" s="4" t="s">
        <v>12</v>
      </c>
      <c r="G3" s="41" t="s">
        <v>56</v>
      </c>
      <c r="H3" s="1" t="s">
        <v>3</v>
      </c>
      <c r="I3" s="1" t="s">
        <v>5</v>
      </c>
      <c r="J3" s="1" t="s">
        <v>6</v>
      </c>
      <c r="K3" s="1" t="s">
        <v>4</v>
      </c>
    </row>
    <row r="4" spans="2:11" x14ac:dyDescent="0.25">
      <c r="B4" s="51"/>
      <c r="C4" s="51"/>
      <c r="D4" s="51"/>
      <c r="E4" s="51"/>
      <c r="F4" s="18">
        <f>Table358[[#This Row],[Quantity]]*Table358[[#This Row],[Cost/Unit]]</f>
        <v>0</v>
      </c>
      <c r="G4" s="49"/>
      <c r="H4" s="51"/>
      <c r="I4" s="51"/>
      <c r="J4" s="42">
        <f>Summary!$C$10</f>
        <v>0</v>
      </c>
      <c r="K4" s="42">
        <f>Summary!$C$10</f>
        <v>0</v>
      </c>
    </row>
    <row r="5" spans="2:11" x14ac:dyDescent="0.25">
      <c r="B5" s="51"/>
      <c r="C5" s="51"/>
      <c r="D5" s="51"/>
      <c r="E5" s="51"/>
      <c r="F5" s="18">
        <f>Table358[[#This Row],[Quantity]]*Table358[[#This Row],[Cost/Unit]]</f>
        <v>0</v>
      </c>
      <c r="G5" s="49"/>
      <c r="H5" s="51"/>
      <c r="I5" s="51"/>
      <c r="J5" s="42">
        <f>Summary!$C$10</f>
        <v>0</v>
      </c>
      <c r="K5" s="42">
        <f>Summary!$C$10</f>
        <v>0</v>
      </c>
    </row>
    <row r="6" spans="2:11" x14ac:dyDescent="0.25">
      <c r="B6" s="51"/>
      <c r="C6" s="51"/>
      <c r="D6" s="51"/>
      <c r="E6" s="51"/>
      <c r="F6" s="18">
        <f>Table358[[#This Row],[Quantity]]*Table358[[#This Row],[Cost/Unit]]</f>
        <v>0</v>
      </c>
      <c r="G6" s="49"/>
      <c r="H6" s="51"/>
      <c r="I6" s="51"/>
      <c r="J6" s="42">
        <f>Summary!$C$10</f>
        <v>0</v>
      </c>
      <c r="K6" s="42">
        <f>Summary!$C$10</f>
        <v>0</v>
      </c>
    </row>
    <row r="7" spans="2:11" x14ac:dyDescent="0.25">
      <c r="B7" s="51"/>
      <c r="C7" s="51"/>
      <c r="D7" s="51"/>
      <c r="E7" s="51"/>
      <c r="F7" s="18">
        <f>Table358[[#This Row],[Quantity]]*Table358[[#This Row],[Cost/Unit]]</f>
        <v>0</v>
      </c>
      <c r="G7" s="49"/>
      <c r="H7" s="51"/>
      <c r="I7" s="51"/>
      <c r="J7" s="42">
        <f>Summary!$C$10</f>
        <v>0</v>
      </c>
      <c r="K7" s="42">
        <f>Summary!$C$10</f>
        <v>0</v>
      </c>
    </row>
    <row r="8" spans="2:11" x14ac:dyDescent="0.25">
      <c r="B8" s="51"/>
      <c r="C8" s="51"/>
      <c r="D8" s="51"/>
      <c r="E8" s="51"/>
      <c r="F8" s="18">
        <f>Table358[[#This Row],[Quantity]]*Table358[[#This Row],[Cost/Unit]]</f>
        <v>0</v>
      </c>
      <c r="G8" s="49"/>
      <c r="H8" s="51"/>
      <c r="I8" s="51"/>
      <c r="J8" s="42">
        <f>Summary!$C$10</f>
        <v>0</v>
      </c>
      <c r="K8" s="42">
        <f>Summary!$C$10</f>
        <v>0</v>
      </c>
    </row>
    <row r="9" spans="2:11" x14ac:dyDescent="0.25">
      <c r="B9" s="51"/>
      <c r="C9" s="51"/>
      <c r="D9" s="51"/>
      <c r="E9" s="51"/>
      <c r="F9" s="18">
        <f>Table358[[#This Row],[Quantity]]*Table358[[#This Row],[Cost/Unit]]</f>
        <v>0</v>
      </c>
      <c r="G9" s="49"/>
      <c r="H9" s="51"/>
      <c r="I9" s="51"/>
      <c r="J9" s="42">
        <f>Summary!$C$10</f>
        <v>0</v>
      </c>
      <c r="K9" s="42">
        <f>Summary!$C$10</f>
        <v>0</v>
      </c>
    </row>
    <row r="10" spans="2:11" x14ac:dyDescent="0.25">
      <c r="B10" s="51"/>
      <c r="C10" s="51"/>
      <c r="D10" s="51"/>
      <c r="E10" s="51"/>
      <c r="F10" s="18">
        <f>Table358[[#This Row],[Quantity]]*Table358[[#This Row],[Cost/Unit]]</f>
        <v>0</v>
      </c>
      <c r="G10" s="49"/>
      <c r="H10" s="51"/>
      <c r="I10" s="51"/>
      <c r="J10" s="42">
        <f>Summary!$C$10</f>
        <v>0</v>
      </c>
      <c r="K10" s="42">
        <f>Summary!$C$10</f>
        <v>0</v>
      </c>
    </row>
    <row r="11" spans="2:11" x14ac:dyDescent="0.25">
      <c r="B11" s="51"/>
      <c r="C11" s="51"/>
      <c r="D11" s="51"/>
      <c r="E11" s="51"/>
      <c r="F11" s="18">
        <f>Table358[[#This Row],[Quantity]]*Table358[[#This Row],[Cost/Unit]]</f>
        <v>0</v>
      </c>
      <c r="G11" s="49"/>
      <c r="H11" s="51"/>
      <c r="I11" s="51"/>
      <c r="J11" s="42">
        <f>Summary!$C$10</f>
        <v>0</v>
      </c>
      <c r="K11" s="42">
        <f>Summary!$C$10</f>
        <v>0</v>
      </c>
    </row>
    <row r="12" spans="2:11" x14ac:dyDescent="0.25">
      <c r="B12" s="51"/>
      <c r="C12" s="51"/>
      <c r="D12" s="51"/>
      <c r="E12" s="51"/>
      <c r="F12" s="18">
        <f>Table358[[#This Row],[Quantity]]*Table358[[#This Row],[Cost/Unit]]</f>
        <v>0</v>
      </c>
      <c r="G12" s="49"/>
      <c r="H12" s="51"/>
      <c r="I12" s="51"/>
      <c r="J12" s="42">
        <f>Summary!$C$10</f>
        <v>0</v>
      </c>
      <c r="K12" s="42">
        <f>Summary!$C$10</f>
        <v>0</v>
      </c>
    </row>
    <row r="13" spans="2:11" x14ac:dyDescent="0.25">
      <c r="B13" s="51"/>
      <c r="C13" s="51"/>
      <c r="D13" s="51"/>
      <c r="E13" s="51"/>
      <c r="F13" s="18">
        <f>Table358[[#This Row],[Quantity]]*Table358[[#This Row],[Cost/Unit]]</f>
        <v>0</v>
      </c>
      <c r="G13" s="49"/>
      <c r="H13" s="51"/>
      <c r="I13" s="51"/>
      <c r="J13" s="42">
        <f>Summary!$C$10</f>
        <v>0</v>
      </c>
      <c r="K13" s="42">
        <f>Summary!$C$10</f>
        <v>0</v>
      </c>
    </row>
    <row r="14" spans="2:11" x14ac:dyDescent="0.25">
      <c r="B14" s="51"/>
      <c r="C14" s="51"/>
      <c r="D14" s="51"/>
      <c r="E14" s="51"/>
      <c r="F14" s="18">
        <f>Table358[[#This Row],[Quantity]]*Table358[[#This Row],[Cost/Unit]]</f>
        <v>0</v>
      </c>
      <c r="G14" s="49"/>
      <c r="H14" s="51"/>
      <c r="I14" s="51"/>
      <c r="J14" s="42">
        <f>Summary!$C$10</f>
        <v>0</v>
      </c>
      <c r="K14" s="42">
        <f>Summary!$C$10</f>
        <v>0</v>
      </c>
    </row>
    <row r="15" spans="2:11" x14ac:dyDescent="0.25">
      <c r="B15" s="51"/>
      <c r="C15" s="51"/>
      <c r="D15" s="51"/>
      <c r="E15" s="51"/>
      <c r="F15" s="18">
        <f>Table358[[#This Row],[Quantity]]*Table358[[#This Row],[Cost/Unit]]</f>
        <v>0</v>
      </c>
      <c r="G15" s="49"/>
      <c r="H15" s="51"/>
      <c r="I15" s="51"/>
      <c r="J15" s="42">
        <f>Summary!$C$10</f>
        <v>0</v>
      </c>
      <c r="K15" s="42">
        <f>Summary!$C$10</f>
        <v>0</v>
      </c>
    </row>
    <row r="16" spans="2:11" x14ac:dyDescent="0.25">
      <c r="B16" s="51"/>
      <c r="C16" s="51"/>
      <c r="D16" s="51"/>
      <c r="E16" s="51"/>
      <c r="F16" s="18">
        <f>Table358[[#This Row],[Quantity]]*Table358[[#This Row],[Cost/Unit]]</f>
        <v>0</v>
      </c>
      <c r="G16" s="49"/>
      <c r="H16" s="51"/>
      <c r="I16" s="51"/>
      <c r="J16" s="42">
        <f>Summary!$C$10</f>
        <v>0</v>
      </c>
      <c r="K16" s="42">
        <f>Summary!$C$10</f>
        <v>0</v>
      </c>
    </row>
    <row r="17" spans="2:11" x14ac:dyDescent="0.25">
      <c r="B17" s="51"/>
      <c r="C17" s="51"/>
      <c r="D17" s="51"/>
      <c r="E17" s="51"/>
      <c r="F17" s="18">
        <f>Table358[[#This Row],[Quantity]]*Table358[[#This Row],[Cost/Unit]]</f>
        <v>0</v>
      </c>
      <c r="G17" s="49"/>
      <c r="H17" s="51"/>
      <c r="I17" s="51"/>
      <c r="J17" s="42">
        <f>Summary!$C$10</f>
        <v>0</v>
      </c>
      <c r="K17" s="42">
        <f>Summary!$C$10</f>
        <v>0</v>
      </c>
    </row>
    <row r="18" spans="2:11" x14ac:dyDescent="0.25">
      <c r="B18" s="51"/>
      <c r="C18" s="51"/>
      <c r="D18" s="51"/>
      <c r="E18" s="51"/>
      <c r="F18" s="18">
        <f>Table358[[#This Row],[Quantity]]*Table358[[#This Row],[Cost/Unit]]</f>
        <v>0</v>
      </c>
      <c r="G18" s="49"/>
      <c r="H18" s="51"/>
      <c r="I18" s="51"/>
      <c r="J18" s="42">
        <f>Summary!$C$10</f>
        <v>0</v>
      </c>
      <c r="K18" s="42">
        <f>Summary!$C$10</f>
        <v>0</v>
      </c>
    </row>
    <row r="19" spans="2:11" x14ac:dyDescent="0.25">
      <c r="B19" s="51"/>
      <c r="C19" s="51"/>
      <c r="D19" s="51"/>
      <c r="E19" s="51"/>
      <c r="F19" s="18">
        <f>Table358[[#This Row],[Quantity]]*Table358[[#This Row],[Cost/Unit]]</f>
        <v>0</v>
      </c>
      <c r="G19" s="49"/>
      <c r="H19" s="51"/>
      <c r="I19" s="51"/>
      <c r="J19" s="42">
        <f>Summary!$C$10</f>
        <v>0</v>
      </c>
      <c r="K19" s="42">
        <f>Summary!$C$10</f>
        <v>0</v>
      </c>
    </row>
    <row r="20" spans="2:11" x14ac:dyDescent="0.25">
      <c r="B20" s="51"/>
      <c r="C20" s="51"/>
      <c r="D20" s="51"/>
      <c r="E20" s="51"/>
      <c r="F20" s="18">
        <f>Table358[[#This Row],[Quantity]]*Table358[[#This Row],[Cost/Unit]]</f>
        <v>0</v>
      </c>
      <c r="G20" s="49"/>
      <c r="H20" s="51"/>
      <c r="I20" s="51"/>
      <c r="J20" s="42">
        <f>Summary!$C$10</f>
        <v>0</v>
      </c>
      <c r="K20" s="42">
        <f>Summary!$C$10</f>
        <v>0</v>
      </c>
    </row>
    <row r="21" spans="2:11" x14ac:dyDescent="0.25">
      <c r="B21" s="51"/>
      <c r="C21" s="51"/>
      <c r="D21" s="51"/>
      <c r="E21" s="51"/>
      <c r="F21" s="18">
        <f>Table358[[#This Row],[Quantity]]*Table358[[#This Row],[Cost/Unit]]</f>
        <v>0</v>
      </c>
      <c r="G21" s="49"/>
      <c r="H21" s="51"/>
      <c r="I21" s="51"/>
      <c r="J21" s="42">
        <f>Summary!$C$10</f>
        <v>0</v>
      </c>
      <c r="K21" s="42">
        <f>Summary!$C$10</f>
        <v>0</v>
      </c>
    </row>
    <row r="22" spans="2:11" x14ac:dyDescent="0.25">
      <c r="B22" s="51"/>
      <c r="C22" s="51"/>
      <c r="D22" s="51"/>
      <c r="E22" s="51"/>
      <c r="F22" s="18">
        <f>Table358[[#This Row],[Quantity]]*Table358[[#This Row],[Cost/Unit]]</f>
        <v>0</v>
      </c>
      <c r="G22" s="49"/>
      <c r="H22" s="51"/>
      <c r="I22" s="51"/>
      <c r="J22" s="42">
        <f>Summary!$C$10</f>
        <v>0</v>
      </c>
      <c r="K22" s="42">
        <f>Summary!$C$10</f>
        <v>0</v>
      </c>
    </row>
    <row r="23" spans="2:11" x14ac:dyDescent="0.25">
      <c r="B23" s="51"/>
      <c r="C23" s="51"/>
      <c r="D23" s="51"/>
      <c r="E23" s="51"/>
      <c r="F23" s="18">
        <f>Table358[[#This Row],[Quantity]]*Table358[[#This Row],[Cost/Unit]]</f>
        <v>0</v>
      </c>
      <c r="G23" s="49"/>
      <c r="H23" s="51"/>
      <c r="I23" s="51"/>
      <c r="J23" s="42">
        <f>Summary!$C$10</f>
        <v>0</v>
      </c>
      <c r="K23" s="42">
        <f>Summary!$C$10</f>
        <v>0</v>
      </c>
    </row>
    <row r="24" spans="2:11" x14ac:dyDescent="0.25">
      <c r="B24" s="51"/>
      <c r="C24" s="51"/>
      <c r="D24" s="51"/>
      <c r="E24" s="51"/>
      <c r="F24" s="18">
        <f>Table358[[#This Row],[Quantity]]*Table358[[#This Row],[Cost/Unit]]</f>
        <v>0</v>
      </c>
      <c r="G24" s="49"/>
      <c r="H24" s="51"/>
      <c r="I24" s="51"/>
      <c r="J24" s="42">
        <f>Summary!$C$10</f>
        <v>0</v>
      </c>
      <c r="K24" s="42">
        <f>Summary!$C$10</f>
        <v>0</v>
      </c>
    </row>
    <row r="25" spans="2:11" x14ac:dyDescent="0.25">
      <c r="B25" s="51"/>
      <c r="C25" s="51"/>
      <c r="D25" s="51"/>
      <c r="E25" s="51"/>
      <c r="F25" s="18">
        <f>Table358[[#This Row],[Quantity]]*Table358[[#This Row],[Cost/Unit]]</f>
        <v>0</v>
      </c>
      <c r="G25" s="49"/>
      <c r="H25" s="51"/>
      <c r="I25" s="51"/>
      <c r="J25" s="42">
        <f>Summary!$C$10</f>
        <v>0</v>
      </c>
      <c r="K25" s="42">
        <f>Summary!$C$10</f>
        <v>0</v>
      </c>
    </row>
    <row r="26" spans="2:11" x14ac:dyDescent="0.25">
      <c r="B26" s="51"/>
      <c r="C26" s="51"/>
      <c r="D26" s="51"/>
      <c r="E26" s="51"/>
      <c r="F26" s="18">
        <f>Table358[[#This Row],[Quantity]]*Table358[[#This Row],[Cost/Unit]]</f>
        <v>0</v>
      </c>
      <c r="G26" s="49"/>
      <c r="H26" s="51"/>
      <c r="I26" s="51"/>
      <c r="J26" s="42">
        <f>Summary!$C$10</f>
        <v>0</v>
      </c>
      <c r="K26" s="42">
        <f>Summary!$C$10</f>
        <v>0</v>
      </c>
    </row>
    <row r="27" spans="2:11" x14ac:dyDescent="0.25">
      <c r="B27" s="51"/>
      <c r="C27" s="51"/>
      <c r="D27" s="51"/>
      <c r="E27" s="51"/>
      <c r="F27" s="18">
        <f>Table358[[#This Row],[Quantity]]*Table358[[#This Row],[Cost/Unit]]</f>
        <v>0</v>
      </c>
      <c r="G27" s="49"/>
      <c r="H27" s="51"/>
      <c r="I27" s="51"/>
      <c r="J27" s="42">
        <f>Summary!$C$10</f>
        <v>0</v>
      </c>
      <c r="K27" s="42">
        <f>Summary!$C$10</f>
        <v>0</v>
      </c>
    </row>
    <row r="28" spans="2:11" x14ac:dyDescent="0.25">
      <c r="B28" s="51"/>
      <c r="C28" s="51"/>
      <c r="D28" s="51"/>
      <c r="E28" s="51"/>
      <c r="F28" s="18">
        <f>Table358[[#This Row],[Quantity]]*Table358[[#This Row],[Cost/Unit]]</f>
        <v>0</v>
      </c>
      <c r="G28" s="49"/>
      <c r="H28" s="51"/>
      <c r="I28" s="51"/>
      <c r="J28" s="42">
        <f>Summary!$C$10</f>
        <v>0</v>
      </c>
      <c r="K28" s="42">
        <f>Summary!$C$10</f>
        <v>0</v>
      </c>
    </row>
    <row r="29" spans="2:11" x14ac:dyDescent="0.25">
      <c r="B29" s="51"/>
      <c r="C29" s="51"/>
      <c r="D29" s="51"/>
      <c r="E29" s="51"/>
      <c r="F29" s="18">
        <f>Table358[[#This Row],[Quantity]]*Table358[[#This Row],[Cost/Unit]]</f>
        <v>0</v>
      </c>
      <c r="G29" s="49"/>
      <c r="H29" s="51"/>
      <c r="I29" s="51"/>
      <c r="J29" s="42">
        <f>Summary!$C$10</f>
        <v>0</v>
      </c>
      <c r="K29" s="42">
        <f>Summary!$C$10</f>
        <v>0</v>
      </c>
    </row>
    <row r="30" spans="2:11" x14ac:dyDescent="0.25">
      <c r="B30" s="51"/>
      <c r="C30" s="51"/>
      <c r="D30" s="51"/>
      <c r="E30" s="51"/>
      <c r="F30" s="18">
        <f>Table358[[#This Row],[Quantity]]*Table358[[#This Row],[Cost/Unit]]</f>
        <v>0</v>
      </c>
      <c r="G30" s="49"/>
      <c r="H30" s="51"/>
      <c r="I30" s="51"/>
      <c r="J30" s="42">
        <f>Summary!$C$10</f>
        <v>0</v>
      </c>
      <c r="K30" s="42">
        <f>Summary!$C$10</f>
        <v>0</v>
      </c>
    </row>
    <row r="31" spans="2:11" x14ac:dyDescent="0.25">
      <c r="B31" s="51"/>
      <c r="C31" s="51"/>
      <c r="D31" s="51"/>
      <c r="E31" s="51"/>
      <c r="F31" s="18">
        <f>Table358[[#This Row],[Quantity]]*Table358[[#This Row],[Cost/Unit]]</f>
        <v>0</v>
      </c>
      <c r="G31" s="49"/>
      <c r="H31" s="51"/>
      <c r="I31" s="51"/>
      <c r="J31" s="42">
        <f>Summary!$C$10</f>
        <v>0</v>
      </c>
      <c r="K31" s="42">
        <f>Summary!$C$10</f>
        <v>0</v>
      </c>
    </row>
    <row r="32" spans="2:11" x14ac:dyDescent="0.25">
      <c r="B32" s="51"/>
      <c r="C32" s="51"/>
      <c r="D32" s="51"/>
      <c r="E32" s="51"/>
      <c r="F32" s="18">
        <f>Table358[[#This Row],[Quantity]]*Table358[[#This Row],[Cost/Unit]]</f>
        <v>0</v>
      </c>
      <c r="G32" s="49"/>
      <c r="H32" s="51"/>
      <c r="I32" s="51"/>
      <c r="J32" s="42">
        <f>Summary!$C$10</f>
        <v>0</v>
      </c>
      <c r="K32" s="42">
        <f>Summary!$C$10</f>
        <v>0</v>
      </c>
    </row>
    <row r="34" spans="1:8" x14ac:dyDescent="0.25">
      <c r="A34" t="s">
        <v>12</v>
      </c>
      <c r="F34" s="11">
        <f>SUM(Table358[Total])</f>
        <v>0</v>
      </c>
    </row>
    <row r="36" spans="1:8" x14ac:dyDescent="0.25">
      <c r="E36" t="s">
        <v>26</v>
      </c>
      <c r="F36"/>
      <c r="G36"/>
      <c r="H36" s="27">
        <f>Summary!$C$6</f>
        <v>0</v>
      </c>
    </row>
    <row r="37" spans="1:8" x14ac:dyDescent="0.25">
      <c r="B37" s="20"/>
      <c r="C37" t="s">
        <v>19</v>
      </c>
      <c r="E37" t="s">
        <v>25</v>
      </c>
      <c r="F37"/>
      <c r="G37"/>
      <c r="H37" s="27">
        <f>Summary!$C$8</f>
        <v>0</v>
      </c>
    </row>
    <row r="38" spans="1:8" x14ac:dyDescent="0.25">
      <c r="B38" s="51"/>
      <c r="C38" t="s">
        <v>54</v>
      </c>
    </row>
  </sheetData>
  <mergeCells count="1">
    <mergeCell ref="B2:K2"/>
  </mergeCells>
  <pageMargins left="0.7" right="0.7" top="0.75" bottom="0.75" header="0.3" footer="0.3"/>
  <pageSetup scale="87" orientation="landscape" horizontalDpi="1200" verticalDpi="1200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8"/>
  <sheetViews>
    <sheetView workbookViewId="0">
      <selection activeCell="G4" sqref="G4"/>
    </sheetView>
  </sheetViews>
  <sheetFormatPr defaultRowHeight="15" x14ac:dyDescent="0.25"/>
  <cols>
    <col min="1" max="1" width="3.140625" customWidth="1"/>
    <col min="4" max="4" width="10.7109375" customWidth="1"/>
    <col min="6" max="6" width="9.7109375" customWidth="1"/>
    <col min="7" max="7" width="12.140625" customWidth="1"/>
    <col min="8" max="11" width="13.140625" customWidth="1"/>
    <col min="12" max="12" width="11.7109375" customWidth="1"/>
    <col min="13" max="13" width="11" customWidth="1"/>
    <col min="14" max="14" width="9.5703125" customWidth="1"/>
    <col min="15" max="15" width="15.28515625" customWidth="1"/>
    <col min="16" max="16" width="16.7109375" customWidth="1"/>
  </cols>
  <sheetData>
    <row r="1" spans="2:16" ht="57" customHeight="1" thickBot="1" x14ac:dyDescent="0.3"/>
    <row r="2" spans="2:16" ht="15.75" thickBot="1" x14ac:dyDescent="0.3">
      <c r="B2" s="69" t="s">
        <v>21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1"/>
    </row>
    <row r="3" spans="2:16" s="3" customFormat="1" ht="45" x14ac:dyDescent="0.25">
      <c r="B3" s="2" t="s">
        <v>0</v>
      </c>
      <c r="C3" s="2" t="s">
        <v>1</v>
      </c>
      <c r="D3" s="2" t="s">
        <v>2</v>
      </c>
      <c r="E3" s="2" t="s">
        <v>7</v>
      </c>
      <c r="F3" s="2" t="s">
        <v>8</v>
      </c>
      <c r="G3" s="2" t="s">
        <v>9</v>
      </c>
      <c r="H3" s="2" t="s">
        <v>13</v>
      </c>
      <c r="I3" s="2" t="s">
        <v>50</v>
      </c>
      <c r="J3" s="2" t="s">
        <v>14</v>
      </c>
      <c r="K3" s="2" t="s">
        <v>6</v>
      </c>
      <c r="L3" s="2" t="s">
        <v>4</v>
      </c>
      <c r="M3" s="2" t="s">
        <v>10</v>
      </c>
      <c r="N3" s="2" t="s">
        <v>11</v>
      </c>
      <c r="O3" s="2" t="s">
        <v>3</v>
      </c>
      <c r="P3" s="2" t="s">
        <v>5</v>
      </c>
    </row>
    <row r="4" spans="2:16" x14ac:dyDescent="0.25">
      <c r="B4" s="51"/>
      <c r="C4" s="51"/>
      <c r="D4" s="51"/>
      <c r="E4" s="51"/>
      <c r="F4" s="51"/>
      <c r="G4" s="21" t="str">
        <f>IF(ISERROR(Table29[[#This Row],[Length]]/E24),"",Table29[[#This Row],[Length]]/E24)</f>
        <v/>
      </c>
      <c r="H4" s="22" t="str">
        <f>IF(ISERROR(Table29[[#This Row],[Percentage of Total Length]]*'NP Water Consolidated'!$F$34),"",Table29[[#This Row],[Percentage of Total Length]]*'NP Water Consolidated'!$F$34/Table29[[#This Row],[Length]])</f>
        <v/>
      </c>
      <c r="I4" s="22" t="str">
        <f>IF(ISERROR(Table29[[#This Row],[Cost/LF]]+Table29[[#This Row],[Consolidated Cost/LF]]),"",Table29[[#This Row],[Cost/LF]]+Table29[[#This Row],[Consolidated Cost/LF]])</f>
        <v/>
      </c>
      <c r="J4" s="22" t="str">
        <f>IF(ISERROR(Table29[[#This Row],[Final Cost/LF]]*Table29[[#This Row],[Length]]),"",Table29[[#This Row],[Final Cost/LF]]*Table29[[#This Row],[Length]])</f>
        <v/>
      </c>
      <c r="K4" s="23">
        <f>Summary!$C$10</f>
        <v>0</v>
      </c>
      <c r="L4" s="23">
        <f>Summary!$C$10</f>
        <v>0</v>
      </c>
      <c r="M4" s="23" t="str">
        <f>IF(Summary!$G$6="x",IF(Summary!$G$10+365=365,"",Summary!$G$10+365),IF(Summary!$G$8="x",Summary!$C$10+365,""))</f>
        <v/>
      </c>
      <c r="N4" s="51"/>
      <c r="O4" s="51"/>
      <c r="P4" s="51"/>
    </row>
    <row r="5" spans="2:16" x14ac:dyDescent="0.25">
      <c r="B5" s="51"/>
      <c r="C5" s="51"/>
      <c r="D5" s="51"/>
      <c r="E5" s="51"/>
      <c r="F5" s="51"/>
      <c r="G5" s="21" t="str">
        <f>IF(ISERROR(Table29[[#This Row],[Length]]/E25),"",Table29[[#This Row],[Length]]/E25)</f>
        <v/>
      </c>
      <c r="H5" s="21" t="str">
        <f>IF(ISERROR(Table29[[#This Row],[Percentage of Total Length]]*'NP Water Consolidated'!$F$34),"",Table29[[#This Row],[Percentage of Total Length]]*'NP Water Consolidated'!$F$34/Table29[[#This Row],[Length]])</f>
        <v/>
      </c>
      <c r="I5" s="21" t="str">
        <f>IF(ISERROR(Table29[[#This Row],[Cost/LF]]+Table29[[#This Row],[Consolidated Cost/LF]]),"",Table29[[#This Row],[Cost/LF]]+Table29[[#This Row],[Consolidated Cost/LF]])</f>
        <v/>
      </c>
      <c r="J5" s="22" t="str">
        <f>IF(ISERROR(Table29[[#This Row],[Final Cost/LF]]*Table29[[#This Row],[Length]]),"",Table29[[#This Row],[Final Cost/LF]]*Table29[[#This Row],[Length]])</f>
        <v/>
      </c>
      <c r="K5" s="23">
        <f>Summary!$C$10</f>
        <v>0</v>
      </c>
      <c r="L5" s="23">
        <f>Summary!$C$10</f>
        <v>0</v>
      </c>
      <c r="M5" s="23" t="str">
        <f>IF(Summary!$G$6="x",IF(Summary!$G$10+365=365,"",Summary!$G$10+365),IF(Summary!$G$8="x",Summary!$C$10+365,""))</f>
        <v/>
      </c>
      <c r="N5" s="51"/>
      <c r="O5" s="51"/>
      <c r="P5" s="51"/>
    </row>
    <row r="6" spans="2:16" x14ac:dyDescent="0.25">
      <c r="B6" s="51"/>
      <c r="C6" s="51"/>
      <c r="D6" s="51"/>
      <c r="E6" s="51"/>
      <c r="F6" s="51"/>
      <c r="G6" s="21" t="str">
        <f>IF(ISERROR(Table29[[#This Row],[Length]]/E26),"",Table29[[#This Row],[Length]]/E26)</f>
        <v/>
      </c>
      <c r="H6" s="21" t="str">
        <f>IF(ISERROR(Table29[[#This Row],[Percentage of Total Length]]*'NP Water Consolidated'!$F$34),"",Table29[[#This Row],[Percentage of Total Length]]*'NP Water Consolidated'!$F$34/Table29[[#This Row],[Length]])</f>
        <v/>
      </c>
      <c r="I6" s="21" t="str">
        <f>IF(ISERROR(Table29[[#This Row],[Cost/LF]]+Table29[[#This Row],[Consolidated Cost/LF]]),"",Table29[[#This Row],[Cost/LF]]+Table29[[#This Row],[Consolidated Cost/LF]])</f>
        <v/>
      </c>
      <c r="J6" s="22" t="str">
        <f>IF(ISERROR(Table29[[#This Row],[Final Cost/LF]]*Table29[[#This Row],[Length]]),"",Table29[[#This Row],[Final Cost/LF]]*Table29[[#This Row],[Length]])</f>
        <v/>
      </c>
      <c r="K6" s="23">
        <f>Summary!$C$10</f>
        <v>0</v>
      </c>
      <c r="L6" s="23">
        <f>Summary!$C$10</f>
        <v>0</v>
      </c>
      <c r="M6" s="23" t="str">
        <f>IF(Summary!$G$6="x",IF(Summary!$G$10+365=365,"",Summary!$G$10+365),IF(Summary!$G$8="x",Summary!$C$10+365,""))</f>
        <v/>
      </c>
      <c r="N6" s="51"/>
      <c r="O6" s="51"/>
      <c r="P6" s="51"/>
    </row>
    <row r="7" spans="2:16" x14ac:dyDescent="0.25">
      <c r="B7" s="51"/>
      <c r="C7" s="51"/>
      <c r="D7" s="51"/>
      <c r="E7" s="51"/>
      <c r="F7" s="51"/>
      <c r="G7" s="21" t="str">
        <f>IF(ISERROR(Table29[[#This Row],[Length]]/E27),"",Table29[[#This Row],[Length]]/E27)</f>
        <v/>
      </c>
      <c r="H7" s="21" t="str">
        <f>IF(ISERROR(Table29[[#This Row],[Percentage of Total Length]]*'NP Water Consolidated'!$F$34),"",Table29[[#This Row],[Percentage of Total Length]]*'NP Water Consolidated'!$F$34/Table29[[#This Row],[Length]])</f>
        <v/>
      </c>
      <c r="I7" s="21" t="str">
        <f>IF(ISERROR(Table29[[#This Row],[Cost/LF]]+Table29[[#This Row],[Consolidated Cost/LF]]),"",Table29[[#This Row],[Cost/LF]]+Table29[[#This Row],[Consolidated Cost/LF]])</f>
        <v/>
      </c>
      <c r="J7" s="22" t="str">
        <f>IF(ISERROR(Table29[[#This Row],[Final Cost/LF]]*Table29[[#This Row],[Length]]),"",Table29[[#This Row],[Final Cost/LF]]*Table29[[#This Row],[Length]])</f>
        <v/>
      </c>
      <c r="K7" s="23">
        <f>Summary!$C$10</f>
        <v>0</v>
      </c>
      <c r="L7" s="23">
        <f>Summary!$C$10</f>
        <v>0</v>
      </c>
      <c r="M7" s="23" t="str">
        <f>IF(Summary!$G$6="x",IF(Summary!$G$10+365=365,"",Summary!$G$10+365),IF(Summary!$G$8="x",Summary!$C$10+365,""))</f>
        <v/>
      </c>
      <c r="N7" s="51"/>
      <c r="O7" s="51"/>
      <c r="P7" s="51"/>
    </row>
    <row r="8" spans="2:16" x14ac:dyDescent="0.25">
      <c r="B8" s="51"/>
      <c r="C8" s="51"/>
      <c r="D8" s="51"/>
      <c r="E8" s="51"/>
      <c r="F8" s="51"/>
      <c r="G8" s="21" t="str">
        <f>IF(ISERROR(Table29[[#This Row],[Length]]/E28),"",Table29[[#This Row],[Length]]/E28)</f>
        <v/>
      </c>
      <c r="H8" s="21" t="str">
        <f>IF(ISERROR(Table29[[#This Row],[Percentage of Total Length]]*'NP Water Consolidated'!$F$34),"",Table29[[#This Row],[Percentage of Total Length]]*'NP Water Consolidated'!$F$34/Table29[[#This Row],[Length]])</f>
        <v/>
      </c>
      <c r="I8" s="21" t="str">
        <f>IF(ISERROR(Table29[[#This Row],[Cost/LF]]+Table29[[#This Row],[Consolidated Cost/LF]]),"",Table29[[#This Row],[Cost/LF]]+Table29[[#This Row],[Consolidated Cost/LF]])</f>
        <v/>
      </c>
      <c r="J8" s="22" t="str">
        <f>IF(ISERROR(Table29[[#This Row],[Final Cost/LF]]*Table29[[#This Row],[Length]]),"",Table29[[#This Row],[Final Cost/LF]]*Table29[[#This Row],[Length]])</f>
        <v/>
      </c>
      <c r="K8" s="23">
        <f>Summary!$C$10</f>
        <v>0</v>
      </c>
      <c r="L8" s="23">
        <f>Summary!$C$10</f>
        <v>0</v>
      </c>
      <c r="M8" s="23" t="str">
        <f>IF(Summary!$G$6="x",IF(Summary!$G$10+365=365,"",Summary!$G$10+365),IF(Summary!$G$8="x",Summary!$C$10+365,""))</f>
        <v/>
      </c>
      <c r="N8" s="51"/>
      <c r="O8" s="51"/>
      <c r="P8" s="51"/>
    </row>
    <row r="9" spans="2:16" x14ac:dyDescent="0.25">
      <c r="B9" s="51"/>
      <c r="C9" s="51"/>
      <c r="D9" s="51"/>
      <c r="E9" s="51"/>
      <c r="F9" s="51"/>
      <c r="G9" s="21" t="str">
        <f>IF(ISERROR(Table29[[#This Row],[Length]]/E29),"",Table29[[#This Row],[Length]]/E29)</f>
        <v/>
      </c>
      <c r="H9" s="21" t="str">
        <f>IF(ISERROR(Table29[[#This Row],[Percentage of Total Length]]*'NP Water Consolidated'!$F$34),"",Table29[[#This Row],[Percentage of Total Length]]*'NP Water Consolidated'!$F$34/Table29[[#This Row],[Length]])</f>
        <v/>
      </c>
      <c r="I9" s="21" t="str">
        <f>IF(ISERROR(Table29[[#This Row],[Cost/LF]]+Table29[[#This Row],[Consolidated Cost/LF]]),"",Table29[[#This Row],[Cost/LF]]+Table29[[#This Row],[Consolidated Cost/LF]])</f>
        <v/>
      </c>
      <c r="J9" s="22" t="str">
        <f>IF(ISERROR(Table29[[#This Row],[Final Cost/LF]]*Table29[[#This Row],[Length]]),"",Table29[[#This Row],[Final Cost/LF]]*Table29[[#This Row],[Length]])</f>
        <v/>
      </c>
      <c r="K9" s="23">
        <f>Summary!$C$10</f>
        <v>0</v>
      </c>
      <c r="L9" s="23">
        <f>Summary!$C$10</f>
        <v>0</v>
      </c>
      <c r="M9" s="23" t="str">
        <f>IF(Summary!$G$6="x",IF(Summary!$G$10+365=365,"",Summary!$G$10+365),IF(Summary!$G$8="x",Summary!$C$10+365,""))</f>
        <v/>
      </c>
      <c r="N9" s="51"/>
      <c r="O9" s="51"/>
      <c r="P9" s="51"/>
    </row>
    <row r="10" spans="2:16" x14ac:dyDescent="0.25">
      <c r="B10" s="51"/>
      <c r="C10" s="51"/>
      <c r="D10" s="51"/>
      <c r="E10" s="51"/>
      <c r="F10" s="51"/>
      <c r="G10" s="21" t="str">
        <f>IF(ISERROR(Table29[[#This Row],[Length]]/E30),"",Table29[[#This Row],[Length]]/E30)</f>
        <v/>
      </c>
      <c r="H10" s="21" t="str">
        <f>IF(ISERROR(Table29[[#This Row],[Percentage of Total Length]]*'NP Water Consolidated'!$F$34),"",Table29[[#This Row],[Percentage of Total Length]]*'NP Water Consolidated'!$F$34/Table29[[#This Row],[Length]])</f>
        <v/>
      </c>
      <c r="I10" s="21" t="str">
        <f>IF(ISERROR(Table29[[#This Row],[Cost/LF]]+Table29[[#This Row],[Consolidated Cost/LF]]),"",Table29[[#This Row],[Cost/LF]]+Table29[[#This Row],[Consolidated Cost/LF]])</f>
        <v/>
      </c>
      <c r="J10" s="22" t="str">
        <f>IF(ISERROR(Table29[[#This Row],[Final Cost/LF]]*Table29[[#This Row],[Length]]),"",Table29[[#This Row],[Final Cost/LF]]*Table29[[#This Row],[Length]])</f>
        <v/>
      </c>
      <c r="K10" s="23">
        <f>Summary!$C$10</f>
        <v>0</v>
      </c>
      <c r="L10" s="23">
        <f>Summary!$C$10</f>
        <v>0</v>
      </c>
      <c r="M10" s="23" t="str">
        <f>IF(Summary!$G$6="x",IF(Summary!$G$10+365=365,"",Summary!$G$10+365),IF(Summary!$G$8="x",Summary!$C$10+365,""))</f>
        <v/>
      </c>
      <c r="N10" s="51"/>
      <c r="O10" s="51"/>
      <c r="P10" s="51"/>
    </row>
    <row r="11" spans="2:16" x14ac:dyDescent="0.25">
      <c r="B11" s="51"/>
      <c r="C11" s="51"/>
      <c r="D11" s="51"/>
      <c r="E11" s="51"/>
      <c r="F11" s="51"/>
      <c r="G11" s="21" t="str">
        <f>IF(ISERROR(Table29[[#This Row],[Length]]/E31),"",Table29[[#This Row],[Length]]/E31)</f>
        <v/>
      </c>
      <c r="H11" s="21" t="str">
        <f>IF(ISERROR(Table29[[#This Row],[Percentage of Total Length]]*'NP Water Consolidated'!$F$34),"",Table29[[#This Row],[Percentage of Total Length]]*'NP Water Consolidated'!$F$34/Table29[[#This Row],[Length]])</f>
        <v/>
      </c>
      <c r="I11" s="21" t="str">
        <f>IF(ISERROR(Table29[[#This Row],[Cost/LF]]+Table29[[#This Row],[Consolidated Cost/LF]]),"",Table29[[#This Row],[Cost/LF]]+Table29[[#This Row],[Consolidated Cost/LF]])</f>
        <v/>
      </c>
      <c r="J11" s="22" t="str">
        <f>IF(ISERROR(Table29[[#This Row],[Final Cost/LF]]*Table29[[#This Row],[Length]]),"",Table29[[#This Row],[Final Cost/LF]]*Table29[[#This Row],[Length]])</f>
        <v/>
      </c>
      <c r="K11" s="23">
        <f>Summary!$C$10</f>
        <v>0</v>
      </c>
      <c r="L11" s="23">
        <f>Summary!$C$10</f>
        <v>0</v>
      </c>
      <c r="M11" s="23" t="str">
        <f>IF(Summary!$G$6="x",IF(Summary!$G$10+365=365,"",Summary!$G$10+365),IF(Summary!$G$8="x",Summary!$C$10+365,""))</f>
        <v/>
      </c>
      <c r="N11" s="51"/>
      <c r="O11" s="51"/>
      <c r="P11" s="51"/>
    </row>
    <row r="12" spans="2:16" x14ac:dyDescent="0.25">
      <c r="B12" s="51"/>
      <c r="C12" s="51"/>
      <c r="D12" s="51"/>
      <c r="E12" s="51"/>
      <c r="F12" s="51"/>
      <c r="G12" s="21" t="str">
        <f>IF(ISERROR(Table29[[#This Row],[Length]]/E32),"",Table29[[#This Row],[Length]]/E32)</f>
        <v/>
      </c>
      <c r="H12" s="21" t="str">
        <f>IF(ISERROR(Table29[[#This Row],[Percentage of Total Length]]*'NP Water Consolidated'!$F$34),"",Table29[[#This Row],[Percentage of Total Length]]*'NP Water Consolidated'!$F$34/Table29[[#This Row],[Length]])</f>
        <v/>
      </c>
      <c r="I12" s="21" t="str">
        <f>IF(ISERROR(Table29[[#This Row],[Cost/LF]]+Table29[[#This Row],[Consolidated Cost/LF]]),"",Table29[[#This Row],[Cost/LF]]+Table29[[#This Row],[Consolidated Cost/LF]])</f>
        <v/>
      </c>
      <c r="J12" s="22" t="str">
        <f>IF(ISERROR(Table29[[#This Row],[Final Cost/LF]]*Table29[[#This Row],[Length]]),"",Table29[[#This Row],[Final Cost/LF]]*Table29[[#This Row],[Length]])</f>
        <v/>
      </c>
      <c r="K12" s="23">
        <f>Summary!$C$10</f>
        <v>0</v>
      </c>
      <c r="L12" s="23">
        <f>Summary!$C$10</f>
        <v>0</v>
      </c>
      <c r="M12" s="23" t="str">
        <f>IF(Summary!$G$6="x",IF(Summary!$G$10+365=365,"",Summary!$G$10+365),IF(Summary!$G$8="x",Summary!$C$10+365,""))</f>
        <v/>
      </c>
      <c r="N12" s="51"/>
      <c r="O12" s="51"/>
      <c r="P12" s="51"/>
    </row>
    <row r="13" spans="2:16" x14ac:dyDescent="0.25">
      <c r="B13" s="51"/>
      <c r="C13" s="51"/>
      <c r="D13" s="51"/>
      <c r="E13" s="51"/>
      <c r="F13" s="51"/>
      <c r="G13" s="21" t="str">
        <f>IF(ISERROR(Table29[[#This Row],[Length]]/E33),"",Table29[[#This Row],[Length]]/E33)</f>
        <v/>
      </c>
      <c r="H13" s="21" t="str">
        <f>IF(ISERROR(Table29[[#This Row],[Percentage of Total Length]]*'NP Water Consolidated'!$F$34),"",Table29[[#This Row],[Percentage of Total Length]]*'NP Water Consolidated'!$F$34/Table29[[#This Row],[Length]])</f>
        <v/>
      </c>
      <c r="I13" s="21" t="str">
        <f>IF(ISERROR(Table29[[#This Row],[Cost/LF]]+Table29[[#This Row],[Consolidated Cost/LF]]),"",Table29[[#This Row],[Cost/LF]]+Table29[[#This Row],[Consolidated Cost/LF]])</f>
        <v/>
      </c>
      <c r="J13" s="22" t="str">
        <f>IF(ISERROR(Table29[[#This Row],[Final Cost/LF]]*Table29[[#This Row],[Length]]),"",Table29[[#This Row],[Final Cost/LF]]*Table29[[#This Row],[Length]])</f>
        <v/>
      </c>
      <c r="K13" s="23">
        <f>Summary!$C$10</f>
        <v>0</v>
      </c>
      <c r="L13" s="23">
        <f>Summary!$C$10</f>
        <v>0</v>
      </c>
      <c r="M13" s="23" t="str">
        <f>IF(Summary!$G$6="x",IF(Summary!$G$10+365=365,"",Summary!$G$10+365),IF(Summary!$G$8="x",Summary!$C$10+365,""))</f>
        <v/>
      </c>
      <c r="N13" s="51"/>
      <c r="O13" s="51"/>
      <c r="P13" s="51"/>
    </row>
    <row r="14" spans="2:16" x14ac:dyDescent="0.25">
      <c r="B14" s="51"/>
      <c r="C14" s="51"/>
      <c r="D14" s="51"/>
      <c r="E14" s="51"/>
      <c r="F14" s="51"/>
      <c r="G14" s="21" t="str">
        <f>IF(ISERROR(Table29[[#This Row],[Length]]/E34),"",Table29[[#This Row],[Length]]/E34)</f>
        <v/>
      </c>
      <c r="H14" s="21" t="str">
        <f>IF(ISERROR(Table29[[#This Row],[Percentage of Total Length]]*'NP Water Consolidated'!$F$34),"",Table29[[#This Row],[Percentage of Total Length]]*'NP Water Consolidated'!$F$34/Table29[[#This Row],[Length]])</f>
        <v/>
      </c>
      <c r="I14" s="21" t="str">
        <f>IF(ISERROR(Table29[[#This Row],[Cost/LF]]+Table29[[#This Row],[Consolidated Cost/LF]]),"",Table29[[#This Row],[Cost/LF]]+Table29[[#This Row],[Consolidated Cost/LF]])</f>
        <v/>
      </c>
      <c r="J14" s="22" t="str">
        <f>IF(ISERROR(Table29[[#This Row],[Final Cost/LF]]*Table29[[#This Row],[Length]]),"",Table29[[#This Row],[Final Cost/LF]]*Table29[[#This Row],[Length]])</f>
        <v/>
      </c>
      <c r="K14" s="23">
        <f>Summary!$C$10</f>
        <v>0</v>
      </c>
      <c r="L14" s="23">
        <f>Summary!$C$10</f>
        <v>0</v>
      </c>
      <c r="M14" s="23" t="str">
        <f>IF(Summary!$G$6="x",IF(Summary!$G$10+365=365,"",Summary!$G$10+365),IF(Summary!$G$8="x",Summary!$C$10+365,""))</f>
        <v/>
      </c>
      <c r="N14" s="51"/>
      <c r="O14" s="51"/>
      <c r="P14" s="51"/>
    </row>
    <row r="15" spans="2:16" x14ac:dyDescent="0.25">
      <c r="B15" s="51"/>
      <c r="C15" s="51"/>
      <c r="D15" s="51"/>
      <c r="E15" s="51"/>
      <c r="F15" s="51"/>
      <c r="G15" s="21" t="str">
        <f>IF(ISERROR(Table29[[#This Row],[Length]]/E35),"",Table29[[#This Row],[Length]]/E35)</f>
        <v/>
      </c>
      <c r="H15" s="21" t="str">
        <f>IF(ISERROR(Table29[[#This Row],[Percentage of Total Length]]*'NP Water Consolidated'!$F$34),"",Table29[[#This Row],[Percentage of Total Length]]*'NP Water Consolidated'!$F$34/Table29[[#This Row],[Length]])</f>
        <v/>
      </c>
      <c r="I15" s="21" t="str">
        <f>IF(ISERROR(Table29[[#This Row],[Cost/LF]]+Table29[[#This Row],[Consolidated Cost/LF]]),"",Table29[[#This Row],[Cost/LF]]+Table29[[#This Row],[Consolidated Cost/LF]])</f>
        <v/>
      </c>
      <c r="J15" s="22" t="str">
        <f>IF(ISERROR(Table29[[#This Row],[Final Cost/LF]]*Table29[[#This Row],[Length]]),"",Table29[[#This Row],[Final Cost/LF]]*Table29[[#This Row],[Length]])</f>
        <v/>
      </c>
      <c r="K15" s="23">
        <f>Summary!$C$10</f>
        <v>0</v>
      </c>
      <c r="L15" s="23">
        <f>Summary!$C$10</f>
        <v>0</v>
      </c>
      <c r="M15" s="23" t="str">
        <f>IF(Summary!$G$6="x",IF(Summary!$G$10+365=365,"",Summary!$G$10+365),IF(Summary!$G$8="x",Summary!$C$10+365,""))</f>
        <v/>
      </c>
      <c r="N15" s="51"/>
      <c r="O15" s="51"/>
      <c r="P15" s="51"/>
    </row>
    <row r="16" spans="2:16" x14ac:dyDescent="0.25">
      <c r="B16" s="51"/>
      <c r="C16" s="51"/>
      <c r="D16" s="51"/>
      <c r="E16" s="51"/>
      <c r="F16" s="51"/>
      <c r="G16" s="21" t="str">
        <f>IF(ISERROR(Table29[[#This Row],[Length]]/E36),"",Table29[[#This Row],[Length]]/E36)</f>
        <v/>
      </c>
      <c r="H16" s="21" t="str">
        <f>IF(ISERROR(Table29[[#This Row],[Percentage of Total Length]]*'NP Water Consolidated'!$F$34),"",Table29[[#This Row],[Percentage of Total Length]]*'NP Water Consolidated'!$F$34/Table29[[#This Row],[Length]])</f>
        <v/>
      </c>
      <c r="I16" s="21" t="str">
        <f>IF(ISERROR(Table29[[#This Row],[Cost/LF]]+Table29[[#This Row],[Consolidated Cost/LF]]),"",Table29[[#This Row],[Cost/LF]]+Table29[[#This Row],[Consolidated Cost/LF]])</f>
        <v/>
      </c>
      <c r="J16" s="22" t="str">
        <f>IF(ISERROR(Table29[[#This Row],[Final Cost/LF]]*Table29[[#This Row],[Length]]),"",Table29[[#This Row],[Final Cost/LF]]*Table29[[#This Row],[Length]])</f>
        <v/>
      </c>
      <c r="K16" s="23">
        <f>Summary!$C$10</f>
        <v>0</v>
      </c>
      <c r="L16" s="23">
        <f>Summary!$C$10</f>
        <v>0</v>
      </c>
      <c r="M16" s="23" t="str">
        <f>IF(Summary!$G$6="x",IF(Summary!$G$10+365=365,"",Summary!$G$10+365),IF(Summary!$G$8="x",Summary!$C$10+365,""))</f>
        <v/>
      </c>
      <c r="N16" s="51"/>
      <c r="O16" s="51"/>
      <c r="P16" s="51"/>
    </row>
    <row r="17" spans="1:16" x14ac:dyDescent="0.25">
      <c r="B17" s="51"/>
      <c r="C17" s="51"/>
      <c r="D17" s="51"/>
      <c r="E17" s="51"/>
      <c r="F17" s="51"/>
      <c r="G17" s="21" t="str">
        <f>IF(ISERROR(Table29[[#This Row],[Length]]/E37),"",Table29[[#This Row],[Length]]/E37)</f>
        <v/>
      </c>
      <c r="H17" s="21" t="str">
        <f>IF(ISERROR(Table29[[#This Row],[Percentage of Total Length]]*'NP Water Consolidated'!$F$34),"",Table29[[#This Row],[Percentage of Total Length]]*'NP Water Consolidated'!$F$34/Table29[[#This Row],[Length]])</f>
        <v/>
      </c>
      <c r="I17" s="21" t="str">
        <f>IF(ISERROR(Table29[[#This Row],[Cost/LF]]+Table29[[#This Row],[Consolidated Cost/LF]]),"",Table29[[#This Row],[Cost/LF]]+Table29[[#This Row],[Consolidated Cost/LF]])</f>
        <v/>
      </c>
      <c r="J17" s="22" t="str">
        <f>IF(ISERROR(Table29[[#This Row],[Final Cost/LF]]*Table29[[#This Row],[Length]]),"",Table29[[#This Row],[Final Cost/LF]]*Table29[[#This Row],[Length]])</f>
        <v/>
      </c>
      <c r="K17" s="23">
        <f>Summary!$C$10</f>
        <v>0</v>
      </c>
      <c r="L17" s="23">
        <f>Summary!$C$10</f>
        <v>0</v>
      </c>
      <c r="M17" s="23" t="str">
        <f>IF(Summary!$G$6="x",IF(Summary!$G$10+365=365,"",Summary!$G$10+365),IF(Summary!$G$8="x",Summary!$C$10+365,""))</f>
        <v/>
      </c>
      <c r="N17" s="51"/>
      <c r="O17" s="51"/>
      <c r="P17" s="51"/>
    </row>
    <row r="18" spans="1:16" x14ac:dyDescent="0.25">
      <c r="B18" s="51"/>
      <c r="C18" s="51"/>
      <c r="D18" s="51"/>
      <c r="E18" s="51"/>
      <c r="F18" s="51"/>
      <c r="G18" s="21" t="str">
        <f>IF(ISERROR(Table29[[#This Row],[Length]]/E38),"",Table29[[#This Row],[Length]]/E38)</f>
        <v/>
      </c>
      <c r="H18" s="21" t="str">
        <f>IF(ISERROR(Table29[[#This Row],[Percentage of Total Length]]*'NP Water Consolidated'!$F$34),"",Table29[[#This Row],[Percentage of Total Length]]*'NP Water Consolidated'!$F$34/Table29[[#This Row],[Length]])</f>
        <v/>
      </c>
      <c r="I18" s="21" t="str">
        <f>IF(ISERROR(Table29[[#This Row],[Cost/LF]]+Table29[[#This Row],[Consolidated Cost/LF]]),"",Table29[[#This Row],[Cost/LF]]+Table29[[#This Row],[Consolidated Cost/LF]])</f>
        <v/>
      </c>
      <c r="J18" s="22" t="str">
        <f>IF(ISERROR(Table29[[#This Row],[Final Cost/LF]]*Table29[[#This Row],[Length]]),"",Table29[[#This Row],[Final Cost/LF]]*Table29[[#This Row],[Length]])</f>
        <v/>
      </c>
      <c r="K18" s="23">
        <f>Summary!$C$10</f>
        <v>0</v>
      </c>
      <c r="L18" s="23">
        <f>Summary!$C$10</f>
        <v>0</v>
      </c>
      <c r="M18" s="23" t="str">
        <f>IF(Summary!$G$6="x",IF(Summary!$G$10+365=365,"",Summary!$G$10+365),IF(Summary!$G$8="x",Summary!$C$10+365,""))</f>
        <v/>
      </c>
      <c r="N18" s="51"/>
      <c r="O18" s="51"/>
      <c r="P18" s="51"/>
    </row>
    <row r="19" spans="1:16" x14ac:dyDescent="0.25">
      <c r="B19" s="51"/>
      <c r="C19" s="51"/>
      <c r="D19" s="51"/>
      <c r="E19" s="51"/>
      <c r="F19" s="51"/>
      <c r="G19" s="21" t="str">
        <f>IF(ISERROR(Table29[[#This Row],[Length]]/E39),"",Table29[[#This Row],[Length]]/E39)</f>
        <v/>
      </c>
      <c r="H19" s="21" t="str">
        <f>IF(ISERROR(Table29[[#This Row],[Percentage of Total Length]]*'NP Water Consolidated'!$F$34),"",Table29[[#This Row],[Percentage of Total Length]]*'NP Water Consolidated'!$F$34/Table29[[#This Row],[Length]])</f>
        <v/>
      </c>
      <c r="I19" s="21" t="str">
        <f>IF(ISERROR(Table29[[#This Row],[Cost/LF]]+Table29[[#This Row],[Consolidated Cost/LF]]),"",Table29[[#This Row],[Cost/LF]]+Table29[[#This Row],[Consolidated Cost/LF]])</f>
        <v/>
      </c>
      <c r="J19" s="22" t="str">
        <f>IF(ISERROR(Table29[[#This Row],[Final Cost/LF]]*Table29[[#This Row],[Length]]),"",Table29[[#This Row],[Final Cost/LF]]*Table29[[#This Row],[Length]])</f>
        <v/>
      </c>
      <c r="K19" s="23">
        <f>Summary!$C$10</f>
        <v>0</v>
      </c>
      <c r="L19" s="23">
        <f>Summary!$C$10</f>
        <v>0</v>
      </c>
      <c r="M19" s="23" t="str">
        <f>IF(Summary!$G$6="x",IF(Summary!$G$10+365=365,"",Summary!$G$10+365),IF(Summary!$G$8="x",Summary!$C$10+365,""))</f>
        <v/>
      </c>
      <c r="N19" s="51"/>
      <c r="O19" s="51"/>
      <c r="P19" s="51"/>
    </row>
    <row r="20" spans="1:16" x14ac:dyDescent="0.25">
      <c r="B20" s="51"/>
      <c r="C20" s="51"/>
      <c r="D20" s="51"/>
      <c r="E20" s="51"/>
      <c r="F20" s="51"/>
      <c r="G20" s="21" t="str">
        <f>IF(ISERROR(Table29[[#This Row],[Length]]/E40),"",Table29[[#This Row],[Length]]/E40)</f>
        <v/>
      </c>
      <c r="H20" s="21" t="str">
        <f>IF(ISERROR(Table29[[#This Row],[Percentage of Total Length]]*'NP Water Consolidated'!$F$34),"",Table29[[#This Row],[Percentage of Total Length]]*'NP Water Consolidated'!$F$34/Table29[[#This Row],[Length]])</f>
        <v/>
      </c>
      <c r="I20" s="21" t="str">
        <f>IF(ISERROR(Table29[[#This Row],[Cost/LF]]+Table29[[#This Row],[Consolidated Cost/LF]]),"",Table29[[#This Row],[Cost/LF]]+Table29[[#This Row],[Consolidated Cost/LF]])</f>
        <v/>
      </c>
      <c r="J20" s="22" t="str">
        <f>IF(ISERROR(Table29[[#This Row],[Final Cost/LF]]*Table29[[#This Row],[Length]]),"",Table29[[#This Row],[Final Cost/LF]]*Table29[[#This Row],[Length]])</f>
        <v/>
      </c>
      <c r="K20" s="23">
        <f>Summary!$C$10</f>
        <v>0</v>
      </c>
      <c r="L20" s="23">
        <f>Summary!$C$10</f>
        <v>0</v>
      </c>
      <c r="M20" s="23" t="str">
        <f>IF(Summary!$G$6="x",IF(Summary!$G$10+365=365,"",Summary!$G$10+365),IF(Summary!$G$8="x",Summary!$C$10+365,""))</f>
        <v/>
      </c>
      <c r="N20" s="51"/>
      <c r="O20" s="51"/>
      <c r="P20" s="51"/>
    </row>
    <row r="21" spans="1:16" x14ac:dyDescent="0.25">
      <c r="B21" s="51"/>
      <c r="C21" s="51"/>
      <c r="D21" s="51"/>
      <c r="E21" s="51"/>
      <c r="F21" s="51"/>
      <c r="G21" s="21" t="str">
        <f>IF(ISERROR(Table29[[#This Row],[Length]]/E41),"",Table29[[#This Row],[Length]]/E41)</f>
        <v/>
      </c>
      <c r="H21" s="21" t="str">
        <f>IF(ISERROR(Table29[[#This Row],[Percentage of Total Length]]*'NP Water Consolidated'!$F$34),"",Table29[[#This Row],[Percentage of Total Length]]*'NP Water Consolidated'!$F$34/Table29[[#This Row],[Length]])</f>
        <v/>
      </c>
      <c r="I21" s="21" t="str">
        <f>IF(ISERROR(Table29[[#This Row],[Cost/LF]]+Table29[[#This Row],[Consolidated Cost/LF]]),"",Table29[[#This Row],[Cost/LF]]+Table29[[#This Row],[Consolidated Cost/LF]])</f>
        <v/>
      </c>
      <c r="J21" s="22" t="str">
        <f>IF(ISERROR(Table29[[#This Row],[Final Cost/LF]]*Table29[[#This Row],[Length]]),"",Table29[[#This Row],[Final Cost/LF]]*Table29[[#This Row],[Length]])</f>
        <v/>
      </c>
      <c r="K21" s="23">
        <f>Summary!$C$10</f>
        <v>0</v>
      </c>
      <c r="L21" s="23">
        <f>Summary!$C$10</f>
        <v>0</v>
      </c>
      <c r="M21" s="23" t="str">
        <f>IF(Summary!$G$6="x",IF(Summary!$G$10+365=365,"",Summary!$G$10+365),IF(Summary!$G$8="x",Summary!$C$10+365,""))</f>
        <v/>
      </c>
      <c r="N21" s="51"/>
      <c r="O21" s="51"/>
      <c r="P21" s="51"/>
    </row>
    <row r="22" spans="1:16" x14ac:dyDescent="0.25">
      <c r="B22" s="51"/>
      <c r="C22" s="51"/>
      <c r="D22" s="51"/>
      <c r="E22" s="51"/>
      <c r="F22" s="51"/>
      <c r="G22" s="21" t="str">
        <f>IF(ISERROR(Table29[[#This Row],[Length]]/E42),"",Table29[[#This Row],[Length]]/E42)</f>
        <v/>
      </c>
      <c r="H22" s="21" t="str">
        <f>IF(ISERROR(Table29[[#This Row],[Percentage of Total Length]]*'NP Water Consolidated'!$F$34),"",Table29[[#This Row],[Percentage of Total Length]]*'NP Water Consolidated'!$F$34/Table29[[#This Row],[Length]])</f>
        <v/>
      </c>
      <c r="I22" s="21" t="str">
        <f>IF(ISERROR(Table29[[#This Row],[Cost/LF]]+Table29[[#This Row],[Consolidated Cost/LF]]),"",Table29[[#This Row],[Cost/LF]]+Table29[[#This Row],[Consolidated Cost/LF]])</f>
        <v/>
      </c>
      <c r="J22" s="22" t="str">
        <f>IF(ISERROR(Table29[[#This Row],[Final Cost/LF]]*Table29[[#This Row],[Length]]),"",Table29[[#This Row],[Final Cost/LF]]*Table29[[#This Row],[Length]])</f>
        <v/>
      </c>
      <c r="K22" s="23">
        <f>Summary!$C$10</f>
        <v>0</v>
      </c>
      <c r="L22" s="23">
        <f>Summary!$C$10</f>
        <v>0</v>
      </c>
      <c r="M22" s="23" t="str">
        <f>IF(Summary!$G$6="x",IF(Summary!$G$10+365=365,"",Summary!$G$10+365),IF(Summary!$G$8="x",Summary!$C$10+365,""))</f>
        <v/>
      </c>
      <c r="N22" s="51"/>
      <c r="O22" s="51"/>
      <c r="P22" s="51"/>
    </row>
    <row r="24" spans="1:16" x14ac:dyDescent="0.25">
      <c r="A24" t="s">
        <v>12</v>
      </c>
      <c r="E24" s="5">
        <f>SUM(Table29[Length])</f>
        <v>0</v>
      </c>
      <c r="J24" s="10">
        <f>SUM(Table29[Total Cost/LF])</f>
        <v>0</v>
      </c>
    </row>
    <row r="26" spans="1:16" x14ac:dyDescent="0.25">
      <c r="H26" t="s">
        <v>26</v>
      </c>
      <c r="K26" s="27">
        <f>Summary!$C$6</f>
        <v>0</v>
      </c>
    </row>
    <row r="27" spans="1:16" x14ac:dyDescent="0.25">
      <c r="B27" s="24"/>
      <c r="C27" t="s">
        <v>19</v>
      </c>
      <c r="H27" t="s">
        <v>25</v>
      </c>
      <c r="K27" s="27">
        <f>Summary!$C$8</f>
        <v>0</v>
      </c>
    </row>
    <row r="28" spans="1:16" x14ac:dyDescent="0.25">
      <c r="B28" s="51"/>
      <c r="C28" t="s">
        <v>54</v>
      </c>
    </row>
  </sheetData>
  <mergeCells count="1">
    <mergeCell ref="B2:P2"/>
  </mergeCells>
  <pageMargins left="0.7" right="0.7" top="0.75" bottom="0.75" header="0.3" footer="0.3"/>
  <pageSetup scale="73" orientation="landscape" horizontalDpi="1200" verticalDpi="1200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38"/>
  <sheetViews>
    <sheetView workbookViewId="0"/>
  </sheetViews>
  <sheetFormatPr defaultRowHeight="15" x14ac:dyDescent="0.25"/>
  <cols>
    <col min="1" max="1" width="3" customWidth="1"/>
    <col min="2" max="2" width="17.85546875" customWidth="1"/>
    <col min="4" max="4" width="10.85546875" customWidth="1"/>
    <col min="5" max="5" width="11.7109375" customWidth="1"/>
    <col min="6" max="6" width="11.28515625" customWidth="1"/>
    <col min="7" max="7" width="15.28515625" customWidth="1"/>
    <col min="8" max="8" width="9.7109375" customWidth="1"/>
    <col min="9" max="9" width="13.140625" customWidth="1"/>
    <col min="10" max="10" width="26.5703125" customWidth="1"/>
  </cols>
  <sheetData>
    <row r="1" spans="2:10" ht="56.25" customHeight="1" thickBot="1" x14ac:dyDescent="0.3"/>
    <row r="2" spans="2:10" ht="15.75" thickBot="1" x14ac:dyDescent="0.3">
      <c r="B2" s="69" t="s">
        <v>43</v>
      </c>
      <c r="C2" s="70"/>
      <c r="D2" s="70"/>
      <c r="E2" s="70"/>
      <c r="F2" s="70"/>
      <c r="G2" s="70"/>
      <c r="H2" s="70"/>
      <c r="I2" s="70"/>
      <c r="J2" s="71"/>
    </row>
    <row r="3" spans="2:10" ht="15.75" thickBot="1" x14ac:dyDescent="0.3">
      <c r="B3" s="12" t="s">
        <v>15</v>
      </c>
      <c r="C3" s="13" t="s">
        <v>16</v>
      </c>
      <c r="D3" s="13" t="s">
        <v>17</v>
      </c>
      <c r="E3" s="13" t="s">
        <v>18</v>
      </c>
      <c r="F3" s="13" t="s">
        <v>12</v>
      </c>
      <c r="G3" s="13" t="s">
        <v>3</v>
      </c>
      <c r="H3" s="13" t="s">
        <v>5</v>
      </c>
      <c r="I3" s="13" t="s">
        <v>6</v>
      </c>
      <c r="J3" s="14" t="s">
        <v>4</v>
      </c>
    </row>
    <row r="4" spans="2:10" x14ac:dyDescent="0.25">
      <c r="B4" s="51"/>
      <c r="C4" s="51"/>
      <c r="D4" s="51"/>
      <c r="E4" s="51"/>
      <c r="F4" s="44">
        <f>Table310[[#This Row],[Quantity]]*Table310[[#This Row],[Cost/Unit]]</f>
        <v>0</v>
      </c>
      <c r="G4" s="51"/>
      <c r="H4" s="51"/>
      <c r="I4" s="46">
        <f>Summary!$C$10</f>
        <v>0</v>
      </c>
      <c r="J4" s="46">
        <f>Summary!$C$10</f>
        <v>0</v>
      </c>
    </row>
    <row r="5" spans="2:10" x14ac:dyDescent="0.25">
      <c r="B5" s="51"/>
      <c r="C5" s="51"/>
      <c r="D5" s="51"/>
      <c r="E5" s="51"/>
      <c r="F5" s="45">
        <f>Table310[[#This Row],[Quantity]]*Table310[[#This Row],[Cost/Unit]]</f>
        <v>0</v>
      </c>
      <c r="G5" s="51"/>
      <c r="H5" s="51"/>
      <c r="I5" s="46">
        <f>Summary!$C$10</f>
        <v>0</v>
      </c>
      <c r="J5" s="46">
        <f>Summary!$C$10</f>
        <v>0</v>
      </c>
    </row>
    <row r="6" spans="2:10" x14ac:dyDescent="0.25">
      <c r="B6" s="51"/>
      <c r="C6" s="51"/>
      <c r="D6" s="51"/>
      <c r="E6" s="51"/>
      <c r="F6" s="45">
        <f>Table310[[#This Row],[Quantity]]*Table310[[#This Row],[Cost/Unit]]</f>
        <v>0</v>
      </c>
      <c r="G6" s="51"/>
      <c r="H6" s="51"/>
      <c r="I6" s="46">
        <f>Summary!$C$10</f>
        <v>0</v>
      </c>
      <c r="J6" s="46">
        <f>Summary!$C$10</f>
        <v>0</v>
      </c>
    </row>
    <row r="7" spans="2:10" x14ac:dyDescent="0.25">
      <c r="B7" s="51"/>
      <c r="C7" s="51"/>
      <c r="D7" s="51"/>
      <c r="E7" s="51"/>
      <c r="F7" s="45">
        <f>Table310[[#This Row],[Quantity]]*Table310[[#This Row],[Cost/Unit]]</f>
        <v>0</v>
      </c>
      <c r="G7" s="51"/>
      <c r="H7" s="51"/>
      <c r="I7" s="46">
        <f>Summary!$C$10</f>
        <v>0</v>
      </c>
      <c r="J7" s="46">
        <f>Summary!$C$10</f>
        <v>0</v>
      </c>
    </row>
    <row r="8" spans="2:10" x14ac:dyDescent="0.25">
      <c r="B8" s="51"/>
      <c r="C8" s="51"/>
      <c r="D8" s="51"/>
      <c r="E8" s="51"/>
      <c r="F8" s="45">
        <f>Table310[[#This Row],[Quantity]]*Table310[[#This Row],[Cost/Unit]]</f>
        <v>0</v>
      </c>
      <c r="G8" s="51"/>
      <c r="H8" s="51"/>
      <c r="I8" s="46">
        <f>Summary!$C$10</f>
        <v>0</v>
      </c>
      <c r="J8" s="46">
        <f>Summary!$C$10</f>
        <v>0</v>
      </c>
    </row>
    <row r="9" spans="2:10" x14ac:dyDescent="0.25">
      <c r="B9" s="51"/>
      <c r="C9" s="51"/>
      <c r="D9" s="51"/>
      <c r="E9" s="51"/>
      <c r="F9" s="45">
        <f>Table310[[#This Row],[Quantity]]*Table310[[#This Row],[Cost/Unit]]</f>
        <v>0</v>
      </c>
      <c r="G9" s="51"/>
      <c r="H9" s="51"/>
      <c r="I9" s="46">
        <f>Summary!$C$10</f>
        <v>0</v>
      </c>
      <c r="J9" s="46">
        <f>Summary!$C$10</f>
        <v>0</v>
      </c>
    </row>
    <row r="10" spans="2:10" x14ac:dyDescent="0.25">
      <c r="B10" s="51"/>
      <c r="C10" s="51"/>
      <c r="D10" s="51"/>
      <c r="E10" s="51"/>
      <c r="F10" s="45">
        <f>Table310[[#This Row],[Quantity]]*Table310[[#This Row],[Cost/Unit]]</f>
        <v>0</v>
      </c>
      <c r="G10" s="51"/>
      <c r="H10" s="51"/>
      <c r="I10" s="46">
        <f>Summary!$C$10</f>
        <v>0</v>
      </c>
      <c r="J10" s="46">
        <f>Summary!$C$10</f>
        <v>0</v>
      </c>
    </row>
    <row r="11" spans="2:10" x14ac:dyDescent="0.25">
      <c r="B11" s="51"/>
      <c r="C11" s="51"/>
      <c r="D11" s="51"/>
      <c r="E11" s="51"/>
      <c r="F11" s="45">
        <f>Table310[[#This Row],[Quantity]]*Table310[[#This Row],[Cost/Unit]]</f>
        <v>0</v>
      </c>
      <c r="G11" s="51"/>
      <c r="H11" s="51"/>
      <c r="I11" s="46">
        <f>Summary!$C$10</f>
        <v>0</v>
      </c>
      <c r="J11" s="46">
        <f>Summary!$C$10</f>
        <v>0</v>
      </c>
    </row>
    <row r="12" spans="2:10" x14ac:dyDescent="0.25">
      <c r="B12" s="51"/>
      <c r="C12" s="51"/>
      <c r="D12" s="51"/>
      <c r="E12" s="51"/>
      <c r="F12" s="45">
        <f>Table310[[#This Row],[Quantity]]*Table310[[#This Row],[Cost/Unit]]</f>
        <v>0</v>
      </c>
      <c r="G12" s="51"/>
      <c r="H12" s="51"/>
      <c r="I12" s="46">
        <f>Summary!$C$10</f>
        <v>0</v>
      </c>
      <c r="J12" s="46">
        <f>Summary!$C$10</f>
        <v>0</v>
      </c>
    </row>
    <row r="13" spans="2:10" x14ac:dyDescent="0.25">
      <c r="B13" s="51"/>
      <c r="C13" s="51"/>
      <c r="D13" s="51"/>
      <c r="E13" s="51"/>
      <c r="F13" s="45">
        <f>Table310[[#This Row],[Quantity]]*Table310[[#This Row],[Cost/Unit]]</f>
        <v>0</v>
      </c>
      <c r="G13" s="51"/>
      <c r="H13" s="51"/>
      <c r="I13" s="46">
        <f>Summary!$C$10</f>
        <v>0</v>
      </c>
      <c r="J13" s="46">
        <f>Summary!$C$10</f>
        <v>0</v>
      </c>
    </row>
    <row r="14" spans="2:10" x14ac:dyDescent="0.25">
      <c r="B14" s="51"/>
      <c r="C14" s="51"/>
      <c r="D14" s="51"/>
      <c r="E14" s="51"/>
      <c r="F14" s="45">
        <f>Table310[[#This Row],[Quantity]]*Table310[[#This Row],[Cost/Unit]]</f>
        <v>0</v>
      </c>
      <c r="G14" s="51"/>
      <c r="H14" s="51"/>
      <c r="I14" s="46">
        <f>Summary!$C$10</f>
        <v>0</v>
      </c>
      <c r="J14" s="46">
        <f>Summary!$C$10</f>
        <v>0</v>
      </c>
    </row>
    <row r="15" spans="2:10" x14ac:dyDescent="0.25">
      <c r="B15" s="51"/>
      <c r="C15" s="51"/>
      <c r="D15" s="51"/>
      <c r="E15" s="51"/>
      <c r="F15" s="45">
        <f>Table310[[#This Row],[Quantity]]*Table310[[#This Row],[Cost/Unit]]</f>
        <v>0</v>
      </c>
      <c r="G15" s="51"/>
      <c r="H15" s="51"/>
      <c r="I15" s="46">
        <f>Summary!$C$10</f>
        <v>0</v>
      </c>
      <c r="J15" s="46">
        <f>Summary!$C$10</f>
        <v>0</v>
      </c>
    </row>
    <row r="16" spans="2:10" x14ac:dyDescent="0.25">
      <c r="B16" s="51"/>
      <c r="C16" s="51"/>
      <c r="D16" s="51"/>
      <c r="E16" s="51"/>
      <c r="F16" s="45">
        <f>Table310[[#This Row],[Quantity]]*Table310[[#This Row],[Cost/Unit]]</f>
        <v>0</v>
      </c>
      <c r="G16" s="51"/>
      <c r="H16" s="51"/>
      <c r="I16" s="46">
        <f>Summary!$C$10</f>
        <v>0</v>
      </c>
      <c r="J16" s="46">
        <f>Summary!$C$10</f>
        <v>0</v>
      </c>
    </row>
    <row r="17" spans="2:10" x14ac:dyDescent="0.25">
      <c r="B17" s="51"/>
      <c r="C17" s="51"/>
      <c r="D17" s="51"/>
      <c r="E17" s="51"/>
      <c r="F17" s="45">
        <f>Table310[[#This Row],[Quantity]]*Table310[[#This Row],[Cost/Unit]]</f>
        <v>0</v>
      </c>
      <c r="G17" s="51"/>
      <c r="H17" s="51"/>
      <c r="I17" s="46">
        <f>Summary!$C$10</f>
        <v>0</v>
      </c>
      <c r="J17" s="46">
        <f>Summary!$C$10</f>
        <v>0</v>
      </c>
    </row>
    <row r="18" spans="2:10" x14ac:dyDescent="0.25">
      <c r="B18" s="51"/>
      <c r="C18" s="51"/>
      <c r="D18" s="51"/>
      <c r="E18" s="51"/>
      <c r="F18" s="45">
        <f>Table310[[#This Row],[Quantity]]*Table310[[#This Row],[Cost/Unit]]</f>
        <v>0</v>
      </c>
      <c r="G18" s="51"/>
      <c r="H18" s="51"/>
      <c r="I18" s="46">
        <f>Summary!$C$10</f>
        <v>0</v>
      </c>
      <c r="J18" s="46">
        <f>Summary!$C$10</f>
        <v>0</v>
      </c>
    </row>
    <row r="19" spans="2:10" x14ac:dyDescent="0.25">
      <c r="B19" s="51"/>
      <c r="C19" s="51"/>
      <c r="D19" s="51"/>
      <c r="E19" s="51"/>
      <c r="F19" s="45">
        <f>Table310[[#This Row],[Quantity]]*Table310[[#This Row],[Cost/Unit]]</f>
        <v>0</v>
      </c>
      <c r="G19" s="51"/>
      <c r="H19" s="51"/>
      <c r="I19" s="46">
        <f>Summary!$C$10</f>
        <v>0</v>
      </c>
      <c r="J19" s="46">
        <f>Summary!$C$10</f>
        <v>0</v>
      </c>
    </row>
    <row r="20" spans="2:10" x14ac:dyDescent="0.25">
      <c r="B20" s="51"/>
      <c r="C20" s="51"/>
      <c r="D20" s="51"/>
      <c r="E20" s="51"/>
      <c r="F20" s="45">
        <f>Table310[[#This Row],[Quantity]]*Table310[[#This Row],[Cost/Unit]]</f>
        <v>0</v>
      </c>
      <c r="G20" s="51"/>
      <c r="H20" s="51"/>
      <c r="I20" s="46">
        <f>Summary!$C$10</f>
        <v>0</v>
      </c>
      <c r="J20" s="46">
        <f>Summary!$C$10</f>
        <v>0</v>
      </c>
    </row>
    <row r="21" spans="2:10" x14ac:dyDescent="0.25">
      <c r="B21" s="51"/>
      <c r="C21" s="51"/>
      <c r="D21" s="51"/>
      <c r="E21" s="51"/>
      <c r="F21" s="45">
        <f>Table310[[#This Row],[Quantity]]*Table310[[#This Row],[Cost/Unit]]</f>
        <v>0</v>
      </c>
      <c r="G21" s="51"/>
      <c r="H21" s="51"/>
      <c r="I21" s="46">
        <f>Summary!$C$10</f>
        <v>0</v>
      </c>
      <c r="J21" s="46">
        <f>Summary!$C$10</f>
        <v>0</v>
      </c>
    </row>
    <row r="22" spans="2:10" x14ac:dyDescent="0.25">
      <c r="B22" s="51"/>
      <c r="C22" s="51"/>
      <c r="D22" s="51"/>
      <c r="E22" s="51"/>
      <c r="F22" s="45">
        <f>Table310[[#This Row],[Quantity]]*Table310[[#This Row],[Cost/Unit]]</f>
        <v>0</v>
      </c>
      <c r="G22" s="51"/>
      <c r="H22" s="51"/>
      <c r="I22" s="46">
        <f>Summary!$C$10</f>
        <v>0</v>
      </c>
      <c r="J22" s="46">
        <f>Summary!$C$10</f>
        <v>0</v>
      </c>
    </row>
    <row r="23" spans="2:10" x14ac:dyDescent="0.25">
      <c r="B23" s="51"/>
      <c r="C23" s="51"/>
      <c r="D23" s="51"/>
      <c r="E23" s="51"/>
      <c r="F23" s="45">
        <f>Table310[[#This Row],[Quantity]]*Table310[[#This Row],[Cost/Unit]]</f>
        <v>0</v>
      </c>
      <c r="G23" s="51"/>
      <c r="H23" s="51"/>
      <c r="I23" s="46">
        <f>Summary!$C$10</f>
        <v>0</v>
      </c>
      <c r="J23" s="46">
        <f>Summary!$C$10</f>
        <v>0</v>
      </c>
    </row>
    <row r="24" spans="2:10" x14ac:dyDescent="0.25">
      <c r="B24" s="51"/>
      <c r="C24" s="51"/>
      <c r="D24" s="51"/>
      <c r="E24" s="51"/>
      <c r="F24" s="45">
        <f>Table310[[#This Row],[Quantity]]*Table310[[#This Row],[Cost/Unit]]</f>
        <v>0</v>
      </c>
      <c r="G24" s="51"/>
      <c r="H24" s="51"/>
      <c r="I24" s="46">
        <f>Summary!$C$10</f>
        <v>0</v>
      </c>
      <c r="J24" s="46">
        <f>Summary!$C$10</f>
        <v>0</v>
      </c>
    </row>
    <row r="25" spans="2:10" x14ac:dyDescent="0.25">
      <c r="B25" s="51"/>
      <c r="C25" s="51"/>
      <c r="D25" s="51"/>
      <c r="E25" s="51"/>
      <c r="F25" s="45">
        <f>Table310[[#This Row],[Quantity]]*Table310[[#This Row],[Cost/Unit]]</f>
        <v>0</v>
      </c>
      <c r="G25" s="51"/>
      <c r="H25" s="51"/>
      <c r="I25" s="46">
        <f>Summary!$C$10</f>
        <v>0</v>
      </c>
      <c r="J25" s="46">
        <f>Summary!$C$10</f>
        <v>0</v>
      </c>
    </row>
    <row r="26" spans="2:10" x14ac:dyDescent="0.25">
      <c r="B26" s="51"/>
      <c r="C26" s="51"/>
      <c r="D26" s="51"/>
      <c r="E26" s="51"/>
      <c r="F26" s="45">
        <f>Table310[[#This Row],[Quantity]]*Table310[[#This Row],[Cost/Unit]]</f>
        <v>0</v>
      </c>
      <c r="G26" s="51"/>
      <c r="H26" s="51"/>
      <c r="I26" s="46">
        <f>Summary!$C$10</f>
        <v>0</v>
      </c>
      <c r="J26" s="46">
        <f>Summary!$C$10</f>
        <v>0</v>
      </c>
    </row>
    <row r="27" spans="2:10" x14ac:dyDescent="0.25">
      <c r="B27" s="51"/>
      <c r="C27" s="51"/>
      <c r="D27" s="51"/>
      <c r="E27" s="51"/>
      <c r="F27" s="45">
        <f>Table310[[#This Row],[Quantity]]*Table310[[#This Row],[Cost/Unit]]</f>
        <v>0</v>
      </c>
      <c r="G27" s="51"/>
      <c r="H27" s="51"/>
      <c r="I27" s="46">
        <f>Summary!$C$10</f>
        <v>0</v>
      </c>
      <c r="J27" s="46">
        <f>Summary!$C$10</f>
        <v>0</v>
      </c>
    </row>
    <row r="28" spans="2:10" x14ac:dyDescent="0.25">
      <c r="B28" s="51"/>
      <c r="C28" s="51"/>
      <c r="D28" s="51"/>
      <c r="E28" s="51"/>
      <c r="F28" s="45">
        <f>Table310[[#This Row],[Quantity]]*Table310[[#This Row],[Cost/Unit]]</f>
        <v>0</v>
      </c>
      <c r="G28" s="51"/>
      <c r="H28" s="51"/>
      <c r="I28" s="46">
        <f>Summary!$C$10</f>
        <v>0</v>
      </c>
      <c r="J28" s="46">
        <f>Summary!$C$10</f>
        <v>0</v>
      </c>
    </row>
    <row r="29" spans="2:10" x14ac:dyDescent="0.25">
      <c r="B29" s="51"/>
      <c r="C29" s="51"/>
      <c r="D29" s="51"/>
      <c r="E29" s="51"/>
      <c r="F29" s="45">
        <f>Table310[[#This Row],[Quantity]]*Table310[[#This Row],[Cost/Unit]]</f>
        <v>0</v>
      </c>
      <c r="G29" s="51"/>
      <c r="H29" s="51"/>
      <c r="I29" s="46">
        <f>Summary!$C$10</f>
        <v>0</v>
      </c>
      <c r="J29" s="46">
        <f>Summary!$C$10</f>
        <v>0</v>
      </c>
    </row>
    <row r="30" spans="2:10" x14ac:dyDescent="0.25">
      <c r="B30" s="51"/>
      <c r="C30" s="51"/>
      <c r="D30" s="51"/>
      <c r="E30" s="51"/>
      <c r="F30" s="45">
        <f>Table310[[#This Row],[Quantity]]*Table310[[#This Row],[Cost/Unit]]</f>
        <v>0</v>
      </c>
      <c r="G30" s="51"/>
      <c r="H30" s="51"/>
      <c r="I30" s="46">
        <f>Summary!$C$10</f>
        <v>0</v>
      </c>
      <c r="J30" s="46">
        <f>Summary!$C$10</f>
        <v>0</v>
      </c>
    </row>
    <row r="31" spans="2:10" x14ac:dyDescent="0.25">
      <c r="B31" s="51"/>
      <c r="C31" s="51"/>
      <c r="D31" s="51"/>
      <c r="E31" s="51"/>
      <c r="F31" s="45">
        <f>Table310[[#This Row],[Quantity]]*Table310[[#This Row],[Cost/Unit]]</f>
        <v>0</v>
      </c>
      <c r="G31" s="51"/>
      <c r="H31" s="51"/>
      <c r="I31" s="46">
        <f>Summary!$C$10</f>
        <v>0</v>
      </c>
      <c r="J31" s="46">
        <f>Summary!$C$10</f>
        <v>0</v>
      </c>
    </row>
    <row r="32" spans="2:10" x14ac:dyDescent="0.25">
      <c r="B32" s="51"/>
      <c r="C32" s="51"/>
      <c r="D32" s="51"/>
      <c r="E32" s="51"/>
      <c r="F32" s="45">
        <f>Table310[[#This Row],[Quantity]]*Table310[[#This Row],[Cost/Unit]]</f>
        <v>0</v>
      </c>
      <c r="G32" s="51"/>
      <c r="H32" s="51"/>
      <c r="I32" s="46">
        <f>Summary!$C$10</f>
        <v>0</v>
      </c>
      <c r="J32" s="46">
        <f>Summary!$C$10</f>
        <v>0</v>
      </c>
    </row>
    <row r="34" spans="1:7" x14ac:dyDescent="0.25">
      <c r="A34" t="s">
        <v>12</v>
      </c>
      <c r="F34" s="11">
        <f>SUM(Table310[Total])</f>
        <v>0</v>
      </c>
    </row>
    <row r="36" spans="1:7" x14ac:dyDescent="0.25">
      <c r="E36" t="s">
        <v>26</v>
      </c>
      <c r="G36" s="27">
        <f>Summary!$C$6</f>
        <v>0</v>
      </c>
    </row>
    <row r="37" spans="1:7" x14ac:dyDescent="0.25">
      <c r="B37" s="24"/>
      <c r="C37" t="s">
        <v>19</v>
      </c>
      <c r="E37" t="s">
        <v>25</v>
      </c>
      <c r="G37" s="27">
        <f>Summary!$C$8</f>
        <v>0</v>
      </c>
    </row>
    <row r="38" spans="1:7" x14ac:dyDescent="0.25">
      <c r="B38" s="51"/>
      <c r="C38" t="s">
        <v>54</v>
      </c>
    </row>
  </sheetData>
  <mergeCells count="1">
    <mergeCell ref="B2:J2"/>
  </mergeCells>
  <pageMargins left="0.7" right="0.7" top="0.75" bottom="0.75" header="0.3" footer="0.3"/>
  <pageSetup scale="87" orientation="landscape" horizontalDpi="1200" verticalDpi="1200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8B2B30B4CB4D4799179DAF1FA20AC0" ma:contentTypeVersion="9" ma:contentTypeDescription="Create a new document." ma:contentTypeScope="" ma:versionID="4f48dcebbb4da261184cfb22254ea5a7">
  <xsd:schema xmlns:xsd="http://www.w3.org/2001/XMLSchema" xmlns:xs="http://www.w3.org/2001/XMLSchema" xmlns:p="http://schemas.microsoft.com/office/2006/metadata/properties" xmlns:ns2="9e6173c6-63ef-4e2d-a2dd-55e9008e18fd" xmlns:ns3="462a959a-a013-474a-88c9-dcf659ab5c46" targetNamespace="http://schemas.microsoft.com/office/2006/metadata/properties" ma:root="true" ma:fieldsID="f0ef5177bcf8f8939ae79dd00e5ccdfb" ns2:_="" ns3:_="">
    <xsd:import namespace="9e6173c6-63ef-4e2d-a2dd-55e9008e18fd"/>
    <xsd:import namespace="462a959a-a013-474a-88c9-dcf659ab5c4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6173c6-63ef-4e2d-a2dd-55e9008e18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a959a-a013-474a-88c9-dcf659ab5c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C093CF-61EE-4D49-AEC5-579CDF5978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6173c6-63ef-4e2d-a2dd-55e9008e18fd"/>
    <ds:schemaRef ds:uri="462a959a-a013-474a-88c9-dcf659ab5c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01A919-0678-4DE5-A0C0-BC4B8B8C33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E16014-289A-4238-A500-A255BCD179CF}">
  <ds:schemaRefs>
    <ds:schemaRef ds:uri="http://purl.org/dc/elements/1.1/"/>
    <ds:schemaRef ds:uri="http://schemas.microsoft.com/office/2006/metadata/properties"/>
    <ds:schemaRef ds:uri="9e6173c6-63ef-4e2d-a2dd-55e9008e18fd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462a959a-a013-474a-88c9-dcf659ab5c4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Water Lines</vt:lpstr>
      <vt:lpstr>Water Consolidated</vt:lpstr>
      <vt:lpstr>Seperate Assets - Water</vt:lpstr>
      <vt:lpstr>Sanitary Sewer Lines</vt:lpstr>
      <vt:lpstr>Sanitary Sewer Consolidated</vt:lpstr>
      <vt:lpstr>Sperate Assets - Sanitary Sewer</vt:lpstr>
      <vt:lpstr>NP Water Lines</vt:lpstr>
      <vt:lpstr>NP Water Consolidated</vt:lpstr>
      <vt:lpstr>Seperate Assets - NP Water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Gutierrez, David G.</dc:creator>
  <cp:lastModifiedBy>Strong, Robert W.</cp:lastModifiedBy>
  <cp:lastPrinted>2019-05-03T16:46:31Z</cp:lastPrinted>
  <dcterms:created xsi:type="dcterms:W3CDTF">2019-05-02T17:09:37Z</dcterms:created>
  <dcterms:modified xsi:type="dcterms:W3CDTF">2022-05-10T17:32:06Z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0x010100748B2B30B4CB4D4799179DAF1FA20AC0</vt:lpwstr>
  </property>
</Properties>
</file>